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0" activeTab="1"/>
  </bookViews>
  <sheets>
    <sheet name="ΕΚΤΙΜ_ΠΑΡΟΧΗΣ" sheetId="1" r:id="rId1"/>
    <sheet name="ΠΑΡΑΔΕΙΓΜΑ_ΣΤΑΘΜΗΣ_ΠΑΡΟΧΗΣ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<sst xmlns="http://schemas.openxmlformats.org/spreadsheetml/2006/main" count="88" uniqueCount="69">
  <si>
    <t>α/α</t>
  </si>
  <si>
    <t>Ημ/νία</t>
  </si>
  <si>
    <t>Στάθμη</t>
  </si>
  <si>
    <t>παροχή (m3/s)</t>
  </si>
  <si>
    <t>Y = lnQ</t>
  </si>
  <si>
    <t>x=lnh</t>
  </si>
  <si>
    <t>χ*y</t>
  </si>
  <si>
    <t>χ**2</t>
  </si>
  <si>
    <t>Q σχέσης</t>
  </si>
  <si>
    <t>20/3//74</t>
  </si>
  <si>
    <t>29/4/74</t>
  </si>
  <si>
    <t>27/5/74</t>
  </si>
  <si>
    <t>23/6/74</t>
  </si>
  <si>
    <t>20/7/74</t>
  </si>
  <si>
    <t>25/8/74</t>
  </si>
  <si>
    <t>20/9/74</t>
  </si>
  <si>
    <t>15/10/74</t>
  </si>
  <si>
    <t>13/11/74</t>
  </si>
  <si>
    <t>29/11/74</t>
  </si>
  <si>
    <t>23/12/75</t>
  </si>
  <si>
    <t>30/1/75</t>
  </si>
  <si>
    <t>27/2/75</t>
  </si>
  <si>
    <t>28/4/75</t>
  </si>
  <si>
    <t>17/5/75</t>
  </si>
  <si>
    <t>18/6/75</t>
  </si>
  <si>
    <t>ΣΥ</t>
  </si>
  <si>
    <t>ΣΧ</t>
  </si>
  <si>
    <t>ΣΧΥ</t>
  </si>
  <si>
    <t>ΣΧ2</t>
  </si>
  <si>
    <t>α0</t>
  </si>
  <si>
    <t>α1</t>
  </si>
  <si>
    <t>C</t>
  </si>
  <si>
    <t>N</t>
  </si>
  <si>
    <t>υπολογισμός καμπύλης στάθμης – παροχής 1984-1985</t>
  </si>
  <si>
    <t>εκτίμηση μέσων ημερήσιων τιμών με τη βοήθεια της καμπύλης στάθμης – παροχής</t>
  </si>
  <si>
    <t>Ημ/νια</t>
  </si>
  <si>
    <t>στάθμη</t>
  </si>
  <si>
    <t>παροχή</t>
  </si>
  <si>
    <t>δεδομένα</t>
  </si>
  <si>
    <t>υδρομέτρηση</t>
  </si>
  <si>
    <t>διόρθωση Stout</t>
  </si>
  <si>
    <t>20/3/84</t>
  </si>
  <si>
    <t>Qεκτ</t>
  </si>
  <si>
    <t>hεκτ</t>
  </si>
  <si>
    <t>Δh</t>
  </si>
  <si>
    <t>hδιορθ</t>
  </si>
  <si>
    <t>Qδιορθ</t>
  </si>
  <si>
    <t>29/4/84</t>
  </si>
  <si>
    <t>27/2/85</t>
  </si>
  <si>
    <t>27/5/84</t>
  </si>
  <si>
    <t>28/2/85</t>
  </si>
  <si>
    <t>23/6/84</t>
  </si>
  <si>
    <t>20/7/84</t>
  </si>
  <si>
    <t>25/8/84</t>
  </si>
  <si>
    <t>20/9/84</t>
  </si>
  <si>
    <t>15/10/84</t>
  </si>
  <si>
    <t>εκτιμημένη στάθμη από ητν μετρημένη παροχή</t>
  </si>
  <si>
    <t>13/11/84</t>
  </si>
  <si>
    <t>29/11/84</t>
  </si>
  <si>
    <t>23/12/84</t>
  </si>
  <si>
    <t>30/1/85</t>
  </si>
  <si>
    <t>διαφέρουν από τις μετρημένες, άρα πρέπει να διορθωθούν</t>
  </si>
  <si>
    <t>ΒΗΜΑΤΑ ΕΚΤΙΜΗΣΗΣ</t>
  </si>
  <si>
    <t>28/4/85</t>
  </si>
  <si>
    <t>τιμές της παροχής που εκτιμώνται από την σχέση στάθμης – παροχής από τη στάθμη (L)</t>
  </si>
  <si>
    <t>εκτίμηση της στάθμης από την παροχή υδρομέτρησης (N)</t>
  </si>
  <si>
    <t>διαφορά μετρημένης – εκτιμημένης τιμής στάθμης χρησιμοποιώντας και παρεμβολή</t>
  </si>
  <si>
    <t>Η στάθμη διορθωμένη κατά Δh</t>
  </si>
  <si>
    <t>με εφαρμογή της καμπύλης, από το hδιορθ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</si>
</sst>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0"/>
    <numFmt numFmtId="166" formatCode="0.00"/>
    <numFmt numFmtId="167" formatCode="MM/DD/YY"/>
    <numFmt numFmtId="168" formatCode="0"/>
    <numFmt numFmtId="169" formatCode="0.0"/>
  </numFmts>
  <fonts count="15">
    <font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4"/>
      <name val="Arial Greek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sz val="14"/>
      <color indexed="10"/>
      <name val="Arial"/>
      <family val="2"/>
    </font>
    <font>
      <sz val="16"/>
      <color indexed="18"/>
      <name val="Arial"/>
      <family val="2"/>
    </font>
    <font>
      <sz val="14"/>
      <color indexed="17"/>
      <name val="Arial"/>
      <family val="2"/>
    </font>
    <font>
      <sz val="14"/>
      <color indexed="18"/>
      <name val="Arial"/>
      <family val="2"/>
    </font>
    <font>
      <sz val="12"/>
      <color indexed="17"/>
      <name val="Arial"/>
      <family val="2"/>
    </font>
    <font>
      <sz val="10"/>
      <color indexed="12"/>
      <name val="Arial"/>
      <family val="2"/>
    </font>
    <font>
      <b/>
      <sz val="1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1" fillId="0" borderId="0" xfId="0" applyFont="1" applyAlignment="1">
      <alignment horizontal="center" vertical="center"/>
    </xf>
    <xf numFmtId="165" fontId="2" fillId="0" borderId="0" xfId="0" applyNumberFormat="1" applyFont="1" applyAlignment="1">
      <alignment/>
    </xf>
    <xf numFmtId="164" fontId="1" fillId="0" borderId="0" xfId="0" applyFont="1" applyAlignment="1">
      <alignment/>
    </xf>
    <xf numFmtId="164" fontId="1" fillId="2" borderId="1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164" fontId="2" fillId="0" borderId="0" xfId="0" applyFont="1" applyAlignment="1">
      <alignment horizontal="center"/>
    </xf>
    <xf numFmtId="164" fontId="8" fillId="0" borderId="1" xfId="0" applyFont="1" applyBorder="1" applyAlignment="1">
      <alignment horizontal="center"/>
    </xf>
    <xf numFmtId="164" fontId="8" fillId="0" borderId="1" xfId="0" applyFont="1" applyBorder="1" applyAlignment="1">
      <alignment horizontal="left"/>
    </xf>
    <xf numFmtId="164" fontId="2" fillId="0" borderId="1" xfId="0" applyFont="1" applyBorder="1" applyAlignment="1">
      <alignment horizontal="center"/>
    </xf>
    <xf numFmtId="169" fontId="1" fillId="0" borderId="1" xfId="0" applyNumberFormat="1" applyFont="1" applyBorder="1" applyAlignment="1">
      <alignment horizontal="center" vertical="center"/>
    </xf>
    <xf numFmtId="169" fontId="9" fillId="0" borderId="1" xfId="0" applyNumberFormat="1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165" fontId="11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vertical="center" wrapText="1"/>
    </xf>
    <xf numFmtId="167" fontId="2" fillId="0" borderId="1" xfId="0" applyNumberFormat="1" applyFont="1" applyBorder="1" applyAlignment="1">
      <alignment horizontal="center"/>
    </xf>
    <xf numFmtId="165" fontId="12" fillId="0" borderId="1" xfId="0" applyNumberFormat="1" applyFont="1" applyBorder="1" applyAlignment="1">
      <alignment horizontal="center" vertical="center" wrapText="1"/>
    </xf>
    <xf numFmtId="164" fontId="0" fillId="0" borderId="1" xfId="0" applyBorder="1" applyAlignment="1">
      <alignment/>
    </xf>
    <xf numFmtId="164" fontId="13" fillId="0" borderId="1" xfId="0" applyFont="1" applyBorder="1" applyAlignment="1">
      <alignment horizontal="center" wrapText="1"/>
    </xf>
    <xf numFmtId="164" fontId="13" fillId="0" borderId="0" xfId="0" applyFont="1" applyAlignment="1">
      <alignment/>
    </xf>
    <xf numFmtId="164" fontId="8" fillId="0" borderId="0" xfId="0" applyFont="1" applyAlignment="1">
      <alignment/>
    </xf>
    <xf numFmtId="164" fontId="11" fillId="0" borderId="0" xfId="0" applyFont="1" applyAlignment="1">
      <alignment/>
    </xf>
    <xf numFmtId="165" fontId="14" fillId="2" borderId="1" xfId="0" applyNumberFormat="1" applyFont="1" applyFill="1" applyBorder="1" applyAlignment="1">
      <alignment horizontal="center" vertical="center"/>
    </xf>
    <xf numFmtId="166" fontId="10" fillId="0" borderId="0" xfId="0" applyNumberFormat="1" applyFont="1" applyBorder="1" applyAlignment="1">
      <alignment horizontal="left"/>
    </xf>
    <xf numFmtId="166" fontId="8" fillId="0" borderId="0" xfId="0" applyNumberFormat="1" applyFont="1" applyBorder="1" applyAlignment="1">
      <alignment horizontal="left"/>
    </xf>
    <xf numFmtId="169" fontId="1" fillId="0" borderId="1" xfId="0" applyNumberFormat="1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CC"/>
      <rgbColor rgb="00FFFF00"/>
      <rgbColor rgb="00FF00FF"/>
      <rgbColor rgb="0000FFFF"/>
      <rgbColor rgb="00800000"/>
      <rgbColor rgb="00007826"/>
      <rgbColor rgb="00000099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ΕΚΤΙΜ_ΠΑΡΟΧΗΣ!$D$1</c:f>
            </c:strRef>
          </c:tx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ΕΚΤΙΜ_ΠΑΡΟΧΗΣ!$C$2:$C$20</c:f>
              <c:numCache/>
            </c:numRef>
          </c:xVal>
          <c:yVal>
            <c:numRef>
              <c:f>ΕΚΤΙΜ_ΠΑΡΟΧΗΣ!$D$2:$D$20</c:f>
              <c:numCache/>
            </c:numRef>
          </c:yVal>
          <c:smooth val="0"/>
        </c:ser>
        <c:ser>
          <c:idx val="1"/>
          <c:order val="1"/>
          <c:tx>
            <c:strRef>
              <c:f>ΕΚΤΙΜ_ΠΑΡΟΧΗΣ!$I$1</c:f>
            </c:strRef>
          </c:tx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ΕΚΤΙΜ_ΠΑΡΟΧΗΣ!$C$2:$C$20</c:f>
              <c:numCache/>
            </c:numRef>
          </c:xVal>
          <c:yVal>
            <c:numRef>
              <c:f>ΕΚΤΙΜ_ΠΑΡΟΧΗΣ!$I$2:$I$20</c:f>
              <c:numCache/>
            </c:numRef>
          </c:yVal>
          <c:smooth val="0"/>
        </c:ser>
        <c:ser>
          <c:idx val="2"/>
          <c:order val="2"/>
          <c:tx>
            <c:strRef>
              <c:f>ΕΚΤΙΜ_ΠΑΡΟΧΗΣ!$J$1:$J$1</c:f>
            </c:strRef>
          </c:tx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FFFF"/>
                </a:solidFill>
              </a:ln>
            </c:spPr>
          </c:marker>
          <c:xVal>
            <c:numRef>
              <c:f>ΕΚΤΙΜ_ΠΑΡΟΧΗΣ!$C$2:$C$20</c:f>
              <c:numCache/>
            </c:numRef>
          </c:xVal>
          <c:yVal>
            <c:numRef>
              <c:f>ΕΚΤΙΜ_ΠΑΡΟΧΗΣ!$J$2:$J$20</c:f>
              <c:numCache/>
            </c:numRef>
          </c:yVal>
          <c:smooth val="0"/>
        </c:ser>
        <c:axId val="983519"/>
        <c:axId val="8851672"/>
      </c:scatterChart>
      <c:valAx>
        <c:axId val="983519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51672"/>
        <c:crossesAt val="0"/>
        <c:crossBetween val="midCat"/>
        <c:dispUnits/>
      </c:valAx>
      <c:valAx>
        <c:axId val="885167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3519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590550</xdr:colOff>
      <xdr:row>0</xdr:row>
      <xdr:rowOff>57150</xdr:rowOff>
    </xdr:from>
    <xdr:to>
      <xdr:col>17</xdr:col>
      <xdr:colOff>409575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8963025" y="57150"/>
        <a:ext cx="5991225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="90" zoomScaleNormal="90" workbookViewId="0" topLeftCell="A1">
      <selection activeCell="I24" sqref="I24"/>
    </sheetView>
  </sheetViews>
  <sheetFormatPr defaultColWidth="12.57421875" defaultRowHeight="25.5" customHeight="1"/>
  <cols>
    <col min="1" max="1" width="11.28125" style="1" customWidth="1"/>
    <col min="2" max="4" width="16.421875" style="1" customWidth="1"/>
    <col min="5" max="8" width="12.57421875" style="2" customWidth="1"/>
    <col min="9" max="9" width="14.7109375" style="3" customWidth="1"/>
    <col min="10" max="245" width="11.57421875" style="3" customWidth="1"/>
    <col min="246" max="16384" width="11.57421875" style="0" customWidth="1"/>
  </cols>
  <sheetData>
    <row r="1" spans="1:9" ht="39" customHeight="1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4" t="s">
        <v>8</v>
      </c>
    </row>
    <row r="2" spans="1:9" ht="23.25" customHeight="1">
      <c r="A2" s="6">
        <v>1</v>
      </c>
      <c r="B2" s="6" t="s">
        <v>9</v>
      </c>
      <c r="C2" s="7">
        <v>7.8</v>
      </c>
      <c r="D2" s="7">
        <v>804.24</v>
      </c>
      <c r="E2" s="8">
        <f>LN(D2)</f>
        <v>6.689897732097164</v>
      </c>
      <c r="F2" s="8">
        <f>LN(C2)</f>
        <v>2.0541237336955462</v>
      </c>
      <c r="G2" s="8">
        <f>F2*E2</f>
        <v>13.741877707496794</v>
      </c>
      <c r="H2" s="8">
        <f>F2^2</f>
        <v>4.219424313331332</v>
      </c>
      <c r="I2" s="8">
        <f>G$23*C2^H$23</f>
        <v>832.0403110202982</v>
      </c>
    </row>
    <row r="3" spans="1:9" ht="23.25" customHeight="1">
      <c r="A3" s="6">
        <v>2</v>
      </c>
      <c r="B3" s="6" t="s">
        <v>10</v>
      </c>
      <c r="C3" s="7">
        <v>6.84</v>
      </c>
      <c r="D3" s="7">
        <v>612.36</v>
      </c>
      <c r="E3" s="8">
        <f>LN(D3)</f>
        <v>6.417320344863881</v>
      </c>
      <c r="F3" s="8">
        <f>LN(C3)</f>
        <v>1.922787731634459</v>
      </c>
      <c r="G3" s="8">
        <f>F3*E3</f>
        <v>12.339144829072486</v>
      </c>
      <c r="H3" s="8">
        <f>F3^2</f>
        <v>3.6971126609239886</v>
      </c>
      <c r="I3" s="8">
        <f>G$23*C3^H$23</f>
        <v>656.6686316099984</v>
      </c>
    </row>
    <row r="4" spans="1:9" ht="23.25" customHeight="1">
      <c r="A4" s="6">
        <v>3</v>
      </c>
      <c r="B4" s="6" t="s">
        <v>11</v>
      </c>
      <c r="C4" s="7">
        <v>6.12</v>
      </c>
      <c r="D4" s="7">
        <v>504.24</v>
      </c>
      <c r="E4" s="8">
        <f>LN(D4)</f>
        <v>6.223052345204855</v>
      </c>
      <c r="F4" s="8">
        <f>LN(C4)</f>
        <v>1.8115620965242347</v>
      </c>
      <c r="G4" s="8">
        <f>F4*E4</f>
        <v>11.273445753259363</v>
      </c>
      <c r="H4" s="8">
        <f>F4^2</f>
        <v>3.2817572295632806</v>
      </c>
      <c r="I4" s="8">
        <f>G$23*C4^H$23</f>
        <v>537.3890019919285</v>
      </c>
    </row>
    <row r="5" spans="1:9" ht="23.25" customHeight="1">
      <c r="A5" s="6">
        <v>4</v>
      </c>
      <c r="B5" s="6" t="s">
        <v>12</v>
      </c>
      <c r="C5" s="7">
        <v>5.52</v>
      </c>
      <c r="D5" s="7">
        <v>444.84</v>
      </c>
      <c r="E5" s="8">
        <f>LN(D5)</f>
        <v>6.097714666950641</v>
      </c>
      <c r="F5" s="8">
        <f>LN(C5)</f>
        <v>1.7083778602890038</v>
      </c>
      <c r="G5" s="8">
        <f>F5*E5</f>
        <v>10.417200735378012</v>
      </c>
      <c r="H5" s="8">
        <f>F5^2</f>
        <v>2.918554913525635</v>
      </c>
      <c r="I5" s="8">
        <f>G$23*C5^H$23</f>
        <v>446.19568521693674</v>
      </c>
    </row>
    <row r="6" spans="1:9" ht="23.25" customHeight="1">
      <c r="A6" s="6">
        <v>5</v>
      </c>
      <c r="B6" s="6" t="s">
        <v>13</v>
      </c>
      <c r="C6" s="7">
        <v>4.68</v>
      </c>
      <c r="D6" s="7">
        <v>343.74</v>
      </c>
      <c r="E6" s="8">
        <f>LN(D6)</f>
        <v>5.839885557648541</v>
      </c>
      <c r="F6" s="8">
        <f>LN(C6)</f>
        <v>1.5432981099295553</v>
      </c>
      <c r="G6" s="8">
        <f>F6*E6</f>
        <v>9.012684343323901</v>
      </c>
      <c r="H6" s="8">
        <f>F6^2</f>
        <v>2.381769056112138</v>
      </c>
      <c r="I6" s="8">
        <f>G$23*C6^H$23</f>
        <v>331.37189858726606</v>
      </c>
    </row>
    <row r="7" spans="1:9" ht="23.25" customHeight="1">
      <c r="A7" s="6">
        <v>6</v>
      </c>
      <c r="B7" s="6" t="s">
        <v>14</v>
      </c>
      <c r="C7" s="7">
        <v>4.44</v>
      </c>
      <c r="D7" s="7">
        <v>333.84</v>
      </c>
      <c r="E7" s="8">
        <f>LN(D7)</f>
        <v>5.810661836283297</v>
      </c>
      <c r="F7" s="8">
        <f>LN(C7)</f>
        <v>1.4906543764441336</v>
      </c>
      <c r="G7" s="8">
        <f>F7*E7</f>
        <v>8.661688496292603</v>
      </c>
      <c r="H7" s="8">
        <f>F7^2</f>
        <v>2.2220504700120487</v>
      </c>
      <c r="I7" s="8">
        <f>G$23*C7^H$23</f>
        <v>301.3775246771657</v>
      </c>
    </row>
    <row r="8" spans="1:9" ht="23.25" customHeight="1">
      <c r="A8" s="6">
        <v>7</v>
      </c>
      <c r="B8" s="6" t="s">
        <v>15</v>
      </c>
      <c r="C8" s="7">
        <v>4.8</v>
      </c>
      <c r="D8" s="7">
        <v>362.76</v>
      </c>
      <c r="E8" s="8">
        <f>LN(D8)</f>
        <v>5.893741458579367</v>
      </c>
      <c r="F8" s="8">
        <f>LN(C8)</f>
        <v>1.5686159179138452</v>
      </c>
      <c r="G8" s="8">
        <f>F8*E8</f>
        <v>9.245016667996358</v>
      </c>
      <c r="H8" s="8">
        <f>F8^2</f>
        <v>2.460555897932695</v>
      </c>
      <c r="I8" s="8">
        <f>G$23*C8^H$23</f>
        <v>346.8424104450168</v>
      </c>
    </row>
    <row r="9" spans="1:9" ht="23.25" customHeight="1">
      <c r="A9" s="6">
        <v>8</v>
      </c>
      <c r="B9" s="6" t="s">
        <v>16</v>
      </c>
      <c r="C9" s="7">
        <v>5.3</v>
      </c>
      <c r="D9" s="7">
        <v>383.75</v>
      </c>
      <c r="E9" s="8">
        <f>LN(D9)</f>
        <v>5.9499912989014065</v>
      </c>
      <c r="F9" s="8">
        <f>LN(C9)</f>
        <v>1.667706820558076</v>
      </c>
      <c r="G9" s="8">
        <f>F9*E9</f>
        <v>9.922841071439082</v>
      </c>
      <c r="H9" s="8">
        <f>F9^2</f>
        <v>2.781246039335927</v>
      </c>
      <c r="I9" s="8">
        <f>G$23*C9^H$23</f>
        <v>414.6595838464183</v>
      </c>
    </row>
    <row r="10" spans="1:9" ht="23.25" customHeight="1">
      <c r="A10" s="6">
        <v>9</v>
      </c>
      <c r="B10" s="6" t="s">
        <v>17</v>
      </c>
      <c r="C10" s="7">
        <v>6.4</v>
      </c>
      <c r="D10" s="7">
        <v>546.76</v>
      </c>
      <c r="E10" s="8">
        <f>LN(D10)</f>
        <v>6.304009949284453</v>
      </c>
      <c r="F10" s="8">
        <f>LN(C10)</f>
        <v>1.8562979903656263</v>
      </c>
      <c r="G10" s="8">
        <f>F10*E10</f>
        <v>11.702121000101643</v>
      </c>
      <c r="H10" s="8">
        <f>F10^2</f>
        <v>3.445842229035463</v>
      </c>
      <c r="I10" s="8">
        <f>G$23*C10^H$23</f>
        <v>582.510875058857</v>
      </c>
    </row>
    <row r="11" spans="1:9" ht="23.25" customHeight="1">
      <c r="A11" s="6">
        <v>10</v>
      </c>
      <c r="B11" s="6" t="s">
        <v>18</v>
      </c>
      <c r="C11" s="7">
        <v>7.32</v>
      </c>
      <c r="D11" s="7">
        <v>699.58</v>
      </c>
      <c r="E11" s="8">
        <f>LN(D11)</f>
        <v>6.550480154971372</v>
      </c>
      <c r="F11" s="8">
        <f>LN(C11)</f>
        <v>1.9906103279732201</v>
      </c>
      <c r="G11" s="8">
        <f>F11*E11</f>
        <v>13.039453449669633</v>
      </c>
      <c r="H11" s="8">
        <f>F11^2</f>
        <v>3.962529477833651</v>
      </c>
      <c r="I11" s="8">
        <f>G$23*C11^H$23</f>
        <v>742.0475647748414</v>
      </c>
    </row>
    <row r="12" spans="1:9" ht="23.25" customHeight="1">
      <c r="A12" s="6">
        <v>11</v>
      </c>
      <c r="B12" s="9" t="s">
        <v>19</v>
      </c>
      <c r="C12" s="7">
        <v>7.75</v>
      </c>
      <c r="D12" s="7">
        <v>781.08</v>
      </c>
      <c r="E12" s="8">
        <f>LN(D12)</f>
        <v>6.660677577372296</v>
      </c>
      <c r="F12" s="8">
        <f>LN(C12)</f>
        <v>2.0476928433652555</v>
      </c>
      <c r="G12" s="8">
        <f>F12*E12</f>
        <v>13.639021807148678</v>
      </c>
      <c r="H12" s="8">
        <f>F12^2</f>
        <v>4.193045980769285</v>
      </c>
      <c r="I12" s="8">
        <f>G$23*C12^H$23</f>
        <v>822.4525299449856</v>
      </c>
    </row>
    <row r="13" spans="1:9" ht="23.25" customHeight="1">
      <c r="A13" s="6">
        <v>12</v>
      </c>
      <c r="B13" s="9">
        <v>27729</v>
      </c>
      <c r="C13" s="7">
        <v>8.63</v>
      </c>
      <c r="D13" s="7">
        <v>984.84</v>
      </c>
      <c r="E13" s="8">
        <f>LN(D13)</f>
        <v>6.89247919142962</v>
      </c>
      <c r="F13" s="8">
        <f>LN(C13)</f>
        <v>2.155244505095337</v>
      </c>
      <c r="G13" s="8">
        <f>F13*E13</f>
        <v>14.854977903812639</v>
      </c>
      <c r="H13" s="8">
        <f>F13^2</f>
        <v>4.645078876743644</v>
      </c>
      <c r="I13" s="8">
        <f>G$23*C13^H$23</f>
        <v>998.3726597547699</v>
      </c>
    </row>
    <row r="14" spans="1:9" ht="23.25" customHeight="1">
      <c r="A14" s="6">
        <v>13</v>
      </c>
      <c r="B14" s="6" t="s">
        <v>20</v>
      </c>
      <c r="C14" s="7">
        <v>9</v>
      </c>
      <c r="D14" s="7">
        <v>1086.72</v>
      </c>
      <c r="E14" s="8">
        <f>LN(D14)</f>
        <v>6.990919264242873</v>
      </c>
      <c r="F14" s="8">
        <f>LN(C14)</f>
        <v>2.1972245773362196</v>
      </c>
      <c r="G14" s="8">
        <f>F14*E14</f>
        <v>15.360619625567681</v>
      </c>
      <c r="H14" s="8">
        <f>F14^2</f>
        <v>4.827795843250328</v>
      </c>
      <c r="I14" s="8">
        <f>G$23*C14^H$23</f>
        <v>1076.839386626246</v>
      </c>
    </row>
    <row r="15" spans="1:9" ht="23.25" customHeight="1">
      <c r="A15" s="6">
        <v>14</v>
      </c>
      <c r="B15" s="6" t="s">
        <v>21</v>
      </c>
      <c r="C15" s="7">
        <v>9.29</v>
      </c>
      <c r="D15" s="7">
        <v>1181.81</v>
      </c>
      <c r="E15" s="8">
        <f>LN(D15)</f>
        <v>7.074802440544415</v>
      </c>
      <c r="F15" s="8">
        <f>LN(C15)</f>
        <v>2.2289385528257473</v>
      </c>
      <c r="G15" s="8">
        <f>F15*E15</f>
        <v>15.769299913355134</v>
      </c>
      <c r="H15" s="8">
        <f>F15^2</f>
        <v>4.968167072272936</v>
      </c>
      <c r="I15" s="8">
        <f>G$23*C15^H$23</f>
        <v>1140.1810024381127</v>
      </c>
    </row>
    <row r="16" spans="1:9" ht="23.25" customHeight="1">
      <c r="A16" s="6">
        <v>15</v>
      </c>
      <c r="B16" s="9">
        <v>27487</v>
      </c>
      <c r="C16" s="7">
        <v>9.66</v>
      </c>
      <c r="D16" s="7">
        <v>1317.65</v>
      </c>
      <c r="E16" s="8">
        <f>LN(D16)</f>
        <v>7.183605125927281</v>
      </c>
      <c r="F16" s="8">
        <f>LN(C16)</f>
        <v>2.2679936482244267</v>
      </c>
      <c r="G16" s="8">
        <f>F16*E16</f>
        <v>16.292370796955506</v>
      </c>
      <c r="H16" s="8">
        <f>F16^2</f>
        <v>5.143795188386345</v>
      </c>
      <c r="I16" s="8">
        <f>G$23*C16^H$23</f>
        <v>1223.3272288829128</v>
      </c>
    </row>
    <row r="17" spans="1:9" ht="23.25" customHeight="1">
      <c r="A17" s="6">
        <v>16</v>
      </c>
      <c r="B17" s="9">
        <v>27670</v>
      </c>
      <c r="C17" s="7">
        <v>10.16</v>
      </c>
      <c r="D17" s="7">
        <v>1555.25</v>
      </c>
      <c r="E17" s="8">
        <f>LN(D17)</f>
        <v>7.349391583395129</v>
      </c>
      <c r="F17" s="8">
        <f>LN(C17)</f>
        <v>2.318458442150336</v>
      </c>
      <c r="G17" s="8">
        <f>F17*E17</f>
        <v>17.039258961191063</v>
      </c>
      <c r="H17" s="8">
        <f>F17^2</f>
        <v>5.3752495479781635</v>
      </c>
      <c r="I17" s="8">
        <f>G$23*C17^H$23</f>
        <v>1339.8061826966962</v>
      </c>
    </row>
    <row r="18" spans="1:9" ht="23.25" customHeight="1">
      <c r="A18" s="6">
        <v>17</v>
      </c>
      <c r="B18" s="6" t="s">
        <v>22</v>
      </c>
      <c r="C18" s="7">
        <v>6.24</v>
      </c>
      <c r="D18" s="7">
        <v>528.24</v>
      </c>
      <c r="E18" s="8">
        <f>LN(D18)</f>
        <v>6.269550725886316</v>
      </c>
      <c r="F18" s="8">
        <f>LN(C18)</f>
        <v>1.8309801823813363</v>
      </c>
      <c r="G18" s="8">
        <f>F18*E18</f>
        <v>11.479423131532366</v>
      </c>
      <c r="H18" s="8">
        <f>F18^2</f>
        <v>3.3524884282731917</v>
      </c>
      <c r="I18" s="8">
        <f>G$23*C18^H$23</f>
        <v>556.5286389525392</v>
      </c>
    </row>
    <row r="19" spans="1:9" ht="23.25" customHeight="1">
      <c r="A19" s="6">
        <v>18</v>
      </c>
      <c r="B19" s="6" t="s">
        <v>23</v>
      </c>
      <c r="C19" s="7">
        <v>6.1</v>
      </c>
      <c r="D19" s="7">
        <v>490.2</v>
      </c>
      <c r="E19" s="8">
        <f>LN(D19)</f>
        <v>6.194813471094013</v>
      </c>
      <c r="F19" s="8">
        <f>LN(C19)</f>
        <v>1.8082887711792655</v>
      </c>
      <c r="G19" s="8">
        <f>F19*E19</f>
        <v>11.202011639329353</v>
      </c>
      <c r="H19" s="8">
        <f>F19^2</f>
        <v>3.2699082799730177</v>
      </c>
      <c r="I19" s="8">
        <f>G$23*C19^H$23</f>
        <v>534.2280746428552</v>
      </c>
    </row>
    <row r="20" spans="1:9" ht="23.25" customHeight="1">
      <c r="A20" s="6">
        <v>19</v>
      </c>
      <c r="B20" s="6" t="s">
        <v>24</v>
      </c>
      <c r="C20" s="7">
        <v>4.5</v>
      </c>
      <c r="D20" s="7">
        <v>350</v>
      </c>
      <c r="E20" s="8">
        <f>LN(D20)</f>
        <v>5.857933154483459</v>
      </c>
      <c r="F20" s="8">
        <f>LN(C20)</f>
        <v>1.5040773967762742</v>
      </c>
      <c r="G20" s="8">
        <f>F20*E20</f>
        <v>8.810784849484909</v>
      </c>
      <c r="H20" s="8">
        <f>F20^2</f>
        <v>2.262248815493294</v>
      </c>
      <c r="I20" s="8">
        <f>G$23*C20^H$23</f>
        <v>308.7572779315935</v>
      </c>
    </row>
    <row r="21" spans="5:8" ht="23.25" customHeight="1">
      <c r="E21" s="10">
        <f>SUM(E2:E20)</f>
        <v>122.2509278791604</v>
      </c>
      <c r="F21" s="10">
        <f>SUM(F2:F20)</f>
        <v>35.9729338846619</v>
      </c>
      <c r="G21" s="10">
        <f>SUM(G2:G20)</f>
        <v>233.80324268240722</v>
      </c>
      <c r="H21" s="10">
        <f>SUM(H2:H20)</f>
        <v>69.40862032074635</v>
      </c>
    </row>
    <row r="22" spans="5:8" ht="23.25" customHeight="1">
      <c r="E22" s="11" t="s">
        <v>25</v>
      </c>
      <c r="F22" s="11" t="s">
        <v>26</v>
      </c>
      <c r="G22" s="11" t="s">
        <v>27</v>
      </c>
      <c r="H22" s="11" t="s">
        <v>28</v>
      </c>
    </row>
    <row r="23" spans="5:8" ht="23.25" customHeight="1">
      <c r="E23" s="10">
        <f>(((F21*G21)-(H21*E21))/((F21^2)-(19*H21)))</f>
        <v>3.0220220386045393</v>
      </c>
      <c r="F23" s="10">
        <f>(E21-(19*E23))/F21</f>
        <v>1.8022580352646012</v>
      </c>
      <c r="G23" s="10">
        <f>2.7181^E23</f>
        <v>20.528617451275696</v>
      </c>
      <c r="H23" s="10">
        <f>F23</f>
        <v>1.8022580352646012</v>
      </c>
    </row>
    <row r="24" spans="5:8" ht="23.25" customHeight="1">
      <c r="E24" s="11" t="s">
        <v>29</v>
      </c>
      <c r="F24" s="11" t="s">
        <v>30</v>
      </c>
      <c r="G24" s="11" t="s">
        <v>31</v>
      </c>
      <c r="H24" s="11" t="s">
        <v>32</v>
      </c>
    </row>
    <row r="25" ht="23.25" customHeight="1"/>
    <row r="26" ht="23.25" customHeight="1"/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Roman,Κανονικά"&amp;12&amp;A</oddHeader>
    <oddFooter>&amp;C&amp;"Times New Roman,Κανονικά"&amp;12Σελίδα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="90" zoomScaleNormal="90" workbookViewId="0" topLeftCell="A2">
      <selection activeCell="R15" sqref="R15"/>
    </sheetView>
  </sheetViews>
  <sheetFormatPr defaultColWidth="12.57421875" defaultRowHeight="18" customHeight="1"/>
  <cols>
    <col min="1" max="1" width="5.8515625" style="12" customWidth="1"/>
    <col min="2" max="2" width="12.8515625" style="12" customWidth="1"/>
    <col min="3" max="3" width="10.28125" style="12" customWidth="1"/>
    <col min="4" max="4" width="11.8515625" style="12" customWidth="1"/>
    <col min="5" max="8" width="11.57421875" style="12" customWidth="1"/>
    <col min="9" max="9" width="3.00390625" style="0" customWidth="1"/>
    <col min="10" max="10" width="6.00390625" style="0" customWidth="1"/>
    <col min="11" max="11" width="11.57421875" style="0" customWidth="1"/>
    <col min="12" max="12" width="10.00390625" style="0" customWidth="1"/>
    <col min="13" max="14" width="10.140625" style="0" customWidth="1"/>
    <col min="15" max="15" width="14.8515625" style="0" customWidth="1"/>
    <col min="16" max="17" width="11.57421875" style="0" customWidth="1"/>
    <col min="18" max="18" width="11.140625" style="0" customWidth="1"/>
    <col min="19" max="16384" width="11.57421875" style="0" customWidth="1"/>
  </cols>
  <sheetData>
    <row r="1" spans="1:20" ht="18" customHeight="1">
      <c r="A1" s="13" t="s">
        <v>33</v>
      </c>
      <c r="B1" s="13"/>
      <c r="C1" s="13"/>
      <c r="D1" s="13"/>
      <c r="E1" s="13"/>
      <c r="F1" s="13"/>
      <c r="G1" s="13"/>
      <c r="H1" s="13"/>
      <c r="J1" s="14" t="s">
        <v>34</v>
      </c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19" ht="18" customHeight="1">
      <c r="A2" s="15" t="s">
        <v>0</v>
      </c>
      <c r="B2" s="15" t="s">
        <v>35</v>
      </c>
      <c r="C2" s="15" t="s">
        <v>36</v>
      </c>
      <c r="D2" s="15" t="s">
        <v>37</v>
      </c>
      <c r="E2" s="5" t="s">
        <v>4</v>
      </c>
      <c r="F2" s="5" t="s">
        <v>5</v>
      </c>
      <c r="G2" s="5" t="s">
        <v>6</v>
      </c>
      <c r="H2" s="5" t="s">
        <v>7</v>
      </c>
      <c r="J2" s="14"/>
      <c r="K2" s="15" t="s">
        <v>38</v>
      </c>
      <c r="L2" s="15"/>
      <c r="M2" s="15" t="s">
        <v>39</v>
      </c>
      <c r="N2" s="15"/>
      <c r="O2" s="15" t="s">
        <v>40</v>
      </c>
      <c r="P2" s="15"/>
      <c r="Q2" s="15"/>
      <c r="R2" s="15"/>
      <c r="S2" s="15"/>
    </row>
    <row r="3" spans="1:19" ht="18" customHeight="1">
      <c r="A3" s="15">
        <v>1</v>
      </c>
      <c r="B3" s="15" t="s">
        <v>41</v>
      </c>
      <c r="C3" s="15">
        <v>6.5</v>
      </c>
      <c r="D3" s="16">
        <v>670.2</v>
      </c>
      <c r="E3" s="8">
        <f>LN(D3)</f>
        <v>6.50757617530321</v>
      </c>
      <c r="F3" s="8">
        <f>LN(C3)</f>
        <v>1.8718021769015913</v>
      </c>
      <c r="G3" s="8">
        <f>F3*E3</f>
        <v>12.180895251285481</v>
      </c>
      <c r="H3" s="8">
        <f>F3^2</f>
        <v>3.5036433894535364</v>
      </c>
      <c r="J3" s="15" t="s">
        <v>0</v>
      </c>
      <c r="K3" s="15" t="s">
        <v>35</v>
      </c>
      <c r="L3" s="15" t="s">
        <v>36</v>
      </c>
      <c r="M3" s="15" t="s">
        <v>36</v>
      </c>
      <c r="N3" s="15" t="s">
        <v>37</v>
      </c>
      <c r="O3" s="15" t="s">
        <v>42</v>
      </c>
      <c r="P3" s="15" t="s">
        <v>43</v>
      </c>
      <c r="Q3" s="15" t="s">
        <v>44</v>
      </c>
      <c r="R3" s="15" t="s">
        <v>45</v>
      </c>
      <c r="S3" s="15" t="s">
        <v>46</v>
      </c>
    </row>
    <row r="4" spans="1:19" ht="18" customHeight="1">
      <c r="A4" s="15">
        <v>2</v>
      </c>
      <c r="B4" s="15" t="s">
        <v>47</v>
      </c>
      <c r="C4" s="15">
        <v>5.7</v>
      </c>
      <c r="D4" s="16">
        <v>510.3</v>
      </c>
      <c r="E4" s="8">
        <f>LN(D4)</f>
        <v>6.234998788069926</v>
      </c>
      <c r="F4" s="8">
        <f>LN(C4)</f>
        <v>1.7404661748405046</v>
      </c>
      <c r="G4" s="8">
        <f>F4*E4</f>
        <v>10.851804490807245</v>
      </c>
      <c r="H4" s="8">
        <f>F4^2</f>
        <v>3.0292225057639377</v>
      </c>
      <c r="J4" s="15">
        <v>1</v>
      </c>
      <c r="K4" s="15" t="s">
        <v>48</v>
      </c>
      <c r="L4" s="15">
        <v>7.85</v>
      </c>
      <c r="M4" s="15">
        <v>7.74</v>
      </c>
      <c r="N4" s="16">
        <v>984.84</v>
      </c>
      <c r="O4" s="17">
        <f>G$22*L4^H$22</f>
        <v>983.8623671955033</v>
      </c>
      <c r="P4" s="18">
        <f>2.7181^((1/1.84)*(LN(N4)-3.1))</f>
        <v>7.853757814865395</v>
      </c>
      <c r="Q4" s="19">
        <f>L4-P4</f>
        <v>-0.0037578148653949484</v>
      </c>
      <c r="R4" s="20">
        <f>L4-Q4</f>
        <v>7.853757814865395</v>
      </c>
      <c r="S4" s="16">
        <f>G$22*R4^H$22</f>
        <v>984.7291633841365</v>
      </c>
    </row>
    <row r="5" spans="1:19" ht="18" customHeight="1">
      <c r="A5" s="15">
        <v>3</v>
      </c>
      <c r="B5" s="15" t="s">
        <v>49</v>
      </c>
      <c r="C5" s="15">
        <v>5.1</v>
      </c>
      <c r="D5" s="16">
        <v>420.2</v>
      </c>
      <c r="E5" s="8">
        <f>LN(D5)</f>
        <v>6.0407307884109</v>
      </c>
      <c r="F5" s="8">
        <f>LN(C5)</f>
        <v>1.62924053973028</v>
      </c>
      <c r="G5" s="8">
        <f>F5*E5</f>
        <v>9.841803490075895</v>
      </c>
      <c r="H5" s="8">
        <f>F5^2</f>
        <v>2.6544247363006144</v>
      </c>
      <c r="J5" s="15">
        <v>2</v>
      </c>
      <c r="K5" s="15" t="s">
        <v>50</v>
      </c>
      <c r="L5" s="15">
        <v>7.89</v>
      </c>
      <c r="M5" s="21"/>
      <c r="N5" s="21"/>
      <c r="O5" s="17">
        <f>G$22*L5^H$22</f>
        <v>993.1068485076931</v>
      </c>
      <c r="P5" s="18"/>
      <c r="Q5" s="19">
        <f>Q$4+(Q$9-Q$4)*(J5-J$4)/5</f>
        <v>-0.05143396419750097</v>
      </c>
      <c r="R5" s="20">
        <f>L5-Q5</f>
        <v>7.9414339641975005</v>
      </c>
      <c r="S5" s="16">
        <f>G$22*R5^H$22</f>
        <v>1005.0518355543479</v>
      </c>
    </row>
    <row r="6" spans="1:19" ht="18" customHeight="1">
      <c r="A6" s="15">
        <v>4</v>
      </c>
      <c r="B6" s="15" t="s">
        <v>51</v>
      </c>
      <c r="C6" s="15">
        <v>4.6</v>
      </c>
      <c r="D6" s="16">
        <v>370.7</v>
      </c>
      <c r="E6" s="8">
        <f>LN(D6)</f>
        <v>5.915393110156686</v>
      </c>
      <c r="F6" s="8">
        <f>LN(C6)</f>
        <v>1.5260563034950492</v>
      </c>
      <c r="G6" s="8">
        <f>F6*E6</f>
        <v>9.027222943405794</v>
      </c>
      <c r="H6" s="8">
        <f>F6^2</f>
        <v>2.3288478414369735</v>
      </c>
      <c r="J6" s="15">
        <v>3</v>
      </c>
      <c r="K6" s="22">
        <v>31050</v>
      </c>
      <c r="L6" s="15">
        <v>7.94</v>
      </c>
      <c r="M6" s="21"/>
      <c r="N6" s="21"/>
      <c r="O6" s="17">
        <f>G$22*L6^H$22</f>
        <v>1004.7179293337323</v>
      </c>
      <c r="P6" s="18"/>
      <c r="Q6" s="19">
        <f>Q$4+(Q$9-Q$4)*(J6-J$4)/5</f>
        <v>-0.099110113529607</v>
      </c>
      <c r="R6" s="20">
        <f>L6-Q6</f>
        <v>8.039110113529608</v>
      </c>
      <c r="S6" s="16">
        <f>G$22*R6^H$22</f>
        <v>1027.9154062075556</v>
      </c>
    </row>
    <row r="7" spans="1:19" ht="18" customHeight="1">
      <c r="A7" s="15">
        <v>5</v>
      </c>
      <c r="B7" s="15" t="s">
        <v>52</v>
      </c>
      <c r="C7" s="15">
        <v>3.9</v>
      </c>
      <c r="D7" s="16">
        <v>286.45</v>
      </c>
      <c r="E7" s="8">
        <f>LN(D7)</f>
        <v>5.657564000854586</v>
      </c>
      <c r="F7" s="8">
        <f>LN(C7)</f>
        <v>1.3609765531356006</v>
      </c>
      <c r="G7" s="8">
        <f>F7*E7</f>
        <v>7.699811953027133</v>
      </c>
      <c r="H7" s="8">
        <f>F7^2</f>
        <v>1.8522571781848602</v>
      </c>
      <c r="J7" s="15">
        <v>4</v>
      </c>
      <c r="K7" s="22">
        <v>31081</v>
      </c>
      <c r="L7" s="15">
        <v>7.99</v>
      </c>
      <c r="M7" s="21"/>
      <c r="N7" s="21"/>
      <c r="O7" s="17">
        <f>G$22*L7^H$22</f>
        <v>1016.3905956120186</v>
      </c>
      <c r="P7" s="18"/>
      <c r="Q7" s="19">
        <f>Q$4+(Q$9-Q$4)*(J7-J$4)/5</f>
        <v>-0.146786262861713</v>
      </c>
      <c r="R7" s="20">
        <f>L7-Q7</f>
        <v>8.136786262861714</v>
      </c>
      <c r="S7" s="16">
        <f>G$22*R7^H$22</f>
        <v>1051.0135369859245</v>
      </c>
    </row>
    <row r="8" spans="1:19" ht="18" customHeight="1">
      <c r="A8" s="15">
        <v>6</v>
      </c>
      <c r="B8" s="15" t="s">
        <v>53</v>
      </c>
      <c r="C8" s="15">
        <v>3.7</v>
      </c>
      <c r="D8" s="16">
        <v>278.2</v>
      </c>
      <c r="E8" s="8">
        <f>LN(D8)</f>
        <v>5.6283402794893425</v>
      </c>
      <c r="F8" s="8">
        <f>LN(C8)</f>
        <v>1.308332819650179</v>
      </c>
      <c r="G8" s="8">
        <f>F8*E8</f>
        <v>7.3637423078149675</v>
      </c>
      <c r="H8" s="8">
        <f>F8^2</f>
        <v>1.7117347669737875</v>
      </c>
      <c r="J8" s="15">
        <v>5</v>
      </c>
      <c r="K8" s="22">
        <v>31109</v>
      </c>
      <c r="L8" s="15">
        <v>8.06</v>
      </c>
      <c r="M8" s="21"/>
      <c r="N8" s="21"/>
      <c r="O8" s="17">
        <f>G$22*L8^H$22</f>
        <v>1032.8356743672482</v>
      </c>
      <c r="P8" s="18"/>
      <c r="Q8" s="19">
        <f>Q$4+(Q$9-Q$4)*(J8-J$4)/5</f>
        <v>-0.19446241219381905</v>
      </c>
      <c r="R8" s="20">
        <f>L8-Q8</f>
        <v>8.254462412193819</v>
      </c>
      <c r="S8" s="16">
        <f>G$22*R8^H$22</f>
        <v>1079.1520788332134</v>
      </c>
    </row>
    <row r="9" spans="1:19" ht="18" customHeight="1">
      <c r="A9" s="15">
        <v>7</v>
      </c>
      <c r="B9" s="15" t="s">
        <v>54</v>
      </c>
      <c r="C9" s="15">
        <v>4</v>
      </c>
      <c r="D9" s="16">
        <v>302.3</v>
      </c>
      <c r="E9" s="8">
        <f>LN(D9)</f>
        <v>5.711419901785413</v>
      </c>
      <c r="F9" s="8">
        <f>LN(C9)</f>
        <v>1.3862943611198906</v>
      </c>
      <c r="G9" s="8">
        <f>F9*E9</f>
        <v>7.917709203833037</v>
      </c>
      <c r="H9" s="8">
        <f>F9^2</f>
        <v>1.9218120556728056</v>
      </c>
      <c r="J9" s="15">
        <v>6</v>
      </c>
      <c r="K9" s="22">
        <v>31140</v>
      </c>
      <c r="L9" s="15">
        <v>8.09</v>
      </c>
      <c r="M9" s="15">
        <v>8.05</v>
      </c>
      <c r="N9" s="16">
        <v>1098.04</v>
      </c>
      <c r="O9" s="17">
        <f>G$22*L9^H$22</f>
        <v>1039.920437746732</v>
      </c>
      <c r="P9" s="18">
        <f>2.7181^((1/1.84)*(LN(N9)-3.1))</f>
        <v>8.332138561525925</v>
      </c>
      <c r="Q9" s="19">
        <f>L9-P9</f>
        <v>-0.24213856152592506</v>
      </c>
      <c r="R9" s="20">
        <f>L9-Q9</f>
        <v>8.332138561525925</v>
      </c>
      <c r="S9" s="16">
        <f>G$22*R9^H$22</f>
        <v>1097.9116744766548</v>
      </c>
    </row>
    <row r="10" spans="1:19" ht="18" customHeight="1">
      <c r="A10" s="15">
        <v>8</v>
      </c>
      <c r="B10" s="15" t="s">
        <v>55</v>
      </c>
      <c r="C10" s="15">
        <v>4.42</v>
      </c>
      <c r="D10" s="16">
        <v>319.79</v>
      </c>
      <c r="E10" s="8">
        <f>LN(D10)</f>
        <v>5.767664530367487</v>
      </c>
      <c r="F10" s="8">
        <f>LN(C10)</f>
        <v>1.4861396960896067</v>
      </c>
      <c r="G10" s="8">
        <f>F10*E10</f>
        <v>8.57155521230714</v>
      </c>
      <c r="H10" s="8">
        <f>F10^2</f>
        <v>2.2086111962933086</v>
      </c>
      <c r="J10" s="15">
        <v>7</v>
      </c>
      <c r="K10" s="22">
        <v>31170</v>
      </c>
      <c r="L10" s="15">
        <v>8.16</v>
      </c>
      <c r="M10" s="21"/>
      <c r="N10" s="21"/>
      <c r="O10" s="17">
        <f>G$22*L10^H$22</f>
        <v>1056.5374915772718</v>
      </c>
      <c r="P10" s="23" t="s">
        <v>56</v>
      </c>
      <c r="Q10" s="19">
        <f>Q$9+(Q$15-Q$9)*(J10-J$9)/6</f>
        <v>-0.31972910819784534</v>
      </c>
      <c r="R10" s="20">
        <f>L10-Q10</f>
        <v>8.479729108197846</v>
      </c>
      <c r="S10" s="16">
        <f>G$22*R10^H$22</f>
        <v>1133.9625053253542</v>
      </c>
    </row>
    <row r="11" spans="1:19" ht="18" customHeight="1">
      <c r="A11" s="15">
        <v>9</v>
      </c>
      <c r="B11" s="15" t="s">
        <v>57</v>
      </c>
      <c r="C11" s="15">
        <v>5.33</v>
      </c>
      <c r="D11" s="16">
        <v>455.63</v>
      </c>
      <c r="E11" s="8">
        <f>LN(D11)</f>
        <v>6.121681076639609</v>
      </c>
      <c r="F11" s="8">
        <f>LN(C11)</f>
        <v>1.673351238177753</v>
      </c>
      <c r="G11" s="8">
        <f>F11*E11</f>
        <v>10.24372260932421</v>
      </c>
      <c r="H11" s="8">
        <f>F11^2</f>
        <v>2.8001043663110194</v>
      </c>
      <c r="J11" s="15">
        <v>8</v>
      </c>
      <c r="K11" s="22">
        <v>31201</v>
      </c>
      <c r="L11" s="15">
        <v>8.23</v>
      </c>
      <c r="M11" s="21"/>
      <c r="N11" s="21"/>
      <c r="O11" s="17">
        <f>G$22*L11^H$22</f>
        <v>1073.274726426781</v>
      </c>
      <c r="P11" s="23"/>
      <c r="Q11" s="19">
        <f>Q$9+(Q$15-Q$9)*(J11-J$9)/6</f>
        <v>-0.3973196548697656</v>
      </c>
      <c r="R11" s="20">
        <f>L11-Q11</f>
        <v>8.627319654869765</v>
      </c>
      <c r="S11" s="16">
        <f>G$22*R11^H$22</f>
        <v>1170.5443288943281</v>
      </c>
    </row>
    <row r="12" spans="1:19" ht="18" customHeight="1">
      <c r="A12" s="15">
        <v>10</v>
      </c>
      <c r="B12" s="15" t="s">
        <v>58</v>
      </c>
      <c r="C12" s="15">
        <v>6.1</v>
      </c>
      <c r="D12" s="16">
        <v>582.98</v>
      </c>
      <c r="E12" s="8">
        <f>LN(D12)</f>
        <v>6.368152880444727</v>
      </c>
      <c r="F12" s="8">
        <f>LN(C12)</f>
        <v>1.8082887711792655</v>
      </c>
      <c r="G12" s="8">
        <f>F12*E12</f>
        <v>11.515459346861096</v>
      </c>
      <c r="H12" s="8">
        <f>F12^2</f>
        <v>3.2699082799730177</v>
      </c>
      <c r="J12" s="15">
        <v>9</v>
      </c>
      <c r="K12" s="22">
        <v>31231</v>
      </c>
      <c r="L12" s="15">
        <v>8.29</v>
      </c>
      <c r="M12" s="21"/>
      <c r="N12" s="21"/>
      <c r="O12" s="17">
        <f>G$22*L12^H$22</f>
        <v>1087.716457580055</v>
      </c>
      <c r="P12" s="23"/>
      <c r="Q12" s="19">
        <f>Q$9+(Q$15-Q$9)*(J12-J$9)/6</f>
        <v>-0.47491020154168595</v>
      </c>
      <c r="R12" s="20">
        <f>L12-Q12</f>
        <v>8.764910201541685</v>
      </c>
      <c r="S12" s="16">
        <f>G$22*R12^H$22</f>
        <v>1205.124506927326</v>
      </c>
    </row>
    <row r="13" spans="1:19" ht="18" customHeight="1">
      <c r="A13" s="15">
        <v>11</v>
      </c>
      <c r="B13" s="15" t="s">
        <v>59</v>
      </c>
      <c r="C13" s="15">
        <v>6.46</v>
      </c>
      <c r="D13" s="16">
        <v>650.9</v>
      </c>
      <c r="E13" s="8">
        <f>LN(D13)</f>
        <v>6.4783560205783415</v>
      </c>
      <c r="F13" s="8">
        <f>LN(C13)</f>
        <v>1.8656293177945105</v>
      </c>
      <c r="G13" s="8">
        <f>F13*E13</f>
        <v>12.08621092310153</v>
      </c>
      <c r="H13" s="8">
        <f>F13^2</f>
        <v>3.4805727514144107</v>
      </c>
      <c r="J13" s="15">
        <v>10</v>
      </c>
      <c r="K13" s="22">
        <v>31262</v>
      </c>
      <c r="L13" s="15">
        <v>8.32</v>
      </c>
      <c r="M13" s="21"/>
      <c r="N13" s="21"/>
      <c r="O13" s="17">
        <f>G$22*L13^H$22</f>
        <v>1094.9703570049983</v>
      </c>
      <c r="P13" s="23"/>
      <c r="Q13" s="19">
        <f>Q$9+(Q$15-Q$9)*(J13-J$9)/6</f>
        <v>-0.5525007482136062</v>
      </c>
      <c r="R13" s="20">
        <f>L13-Q13</f>
        <v>8.872500748213607</v>
      </c>
      <c r="S13" s="16">
        <f>G$22*R13^H$22</f>
        <v>1232.4847612529434</v>
      </c>
    </row>
    <row r="14" spans="1:19" ht="18" customHeight="1">
      <c r="A14" s="15">
        <v>12</v>
      </c>
      <c r="B14" s="22">
        <v>31382</v>
      </c>
      <c r="C14" s="15">
        <v>7.19</v>
      </c>
      <c r="D14" s="16">
        <v>820.7</v>
      </c>
      <c r="E14" s="8">
        <f>LN(D14)</f>
        <v>6.710157634635666</v>
      </c>
      <c r="F14" s="8">
        <f>LN(C14)</f>
        <v>1.9726911717329554</v>
      </c>
      <c r="G14" s="8">
        <f>F14*E14</f>
        <v>13.237068726782269</v>
      </c>
      <c r="H14" s="8">
        <f>F14^2</f>
        <v>3.8915104590331406</v>
      </c>
      <c r="J14" s="15">
        <v>11</v>
      </c>
      <c r="K14" s="22">
        <v>31293</v>
      </c>
      <c r="L14" s="15">
        <v>8.38</v>
      </c>
      <c r="M14" s="24"/>
      <c r="N14" s="24"/>
      <c r="O14" s="17">
        <f>G$22*L14^H$22</f>
        <v>1109.5441599600153</v>
      </c>
      <c r="P14" s="23"/>
      <c r="Q14" s="19">
        <f>Q$9+(Q$15-Q$9)*(J14-J$9)/6</f>
        <v>-0.6300912948855266</v>
      </c>
      <c r="R14" s="20">
        <f>L14-Q14</f>
        <v>9.010091294885527</v>
      </c>
      <c r="S14" s="16">
        <f>G$22*R14^H$22</f>
        <v>1267.882134150788</v>
      </c>
    </row>
    <row r="15" spans="1:19" ht="18" customHeight="1">
      <c r="A15" s="15">
        <v>13</v>
      </c>
      <c r="B15" s="15" t="s">
        <v>60</v>
      </c>
      <c r="C15" s="15">
        <v>7.5</v>
      </c>
      <c r="D15" s="16">
        <v>905.6</v>
      </c>
      <c r="E15" s="8">
        <f>LN(D15)</f>
        <v>6.808597707448919</v>
      </c>
      <c r="F15" s="8">
        <f>LN(C15)</f>
        <v>2.0149030205422647</v>
      </c>
      <c r="G15" s="8">
        <f>F15*E15</f>
        <v>13.718664086395965</v>
      </c>
      <c r="H15" s="8">
        <f>F15^2</f>
        <v>4.059834182190341</v>
      </c>
      <c r="J15" s="15">
        <v>12</v>
      </c>
      <c r="K15" s="22">
        <v>31323</v>
      </c>
      <c r="L15" s="15">
        <v>8.41</v>
      </c>
      <c r="M15" s="15">
        <v>8.47</v>
      </c>
      <c r="N15" s="16">
        <v>1296.04</v>
      </c>
      <c r="O15" s="17">
        <f>G$22*L15^H$22</f>
        <v>1116.8640382125027</v>
      </c>
      <c r="P15" s="18">
        <f>2.7181^((1/1.84)*(LN(N15)-3.1))</f>
        <v>9.117681841557447</v>
      </c>
      <c r="Q15" s="19">
        <f>L15-P15</f>
        <v>-0.7076818415574468</v>
      </c>
      <c r="R15" s="20">
        <f>L15-Q15</f>
        <v>9.117681841557447</v>
      </c>
      <c r="S15" s="16">
        <f>G$22*R15^H$22</f>
        <v>1295.879993518578</v>
      </c>
    </row>
    <row r="16" spans="1:15" ht="18" customHeight="1">
      <c r="A16" s="15">
        <v>14</v>
      </c>
      <c r="B16" s="15" t="s">
        <v>48</v>
      </c>
      <c r="C16" s="15">
        <v>7.74</v>
      </c>
      <c r="D16" s="16">
        <v>984.84</v>
      </c>
      <c r="E16" s="8">
        <f>LN(D16)</f>
        <v>6.89247919142962</v>
      </c>
      <c r="F16" s="8">
        <f>LN(C16)</f>
        <v>2.046401687601636</v>
      </c>
      <c r="G16" s="8">
        <f>F16*E16</f>
        <v>14.104781049100735</v>
      </c>
      <c r="H16" s="8">
        <f>F16^2</f>
        <v>4.187759867018824</v>
      </c>
      <c r="O16" s="25" t="s">
        <v>61</v>
      </c>
    </row>
    <row r="17" spans="1:17" ht="18" customHeight="1">
      <c r="A17" s="15">
        <v>15</v>
      </c>
      <c r="B17" s="22">
        <v>31140</v>
      </c>
      <c r="C17" s="15">
        <v>8.05</v>
      </c>
      <c r="D17" s="16">
        <v>1098.04</v>
      </c>
      <c r="E17" s="8">
        <f>LN(D17)</f>
        <v>7.0012820512784195</v>
      </c>
      <c r="F17" s="8">
        <f>LN(C17)</f>
        <v>2.0856720914304723</v>
      </c>
      <c r="G17" s="8">
        <f>F17*E17</f>
        <v>14.602378578584489</v>
      </c>
      <c r="H17" s="8">
        <f>F17^2</f>
        <v>4.35002807297196</v>
      </c>
      <c r="O17" s="25"/>
      <c r="Q17" s="26"/>
    </row>
    <row r="18" spans="1:15" ht="18" customHeight="1">
      <c r="A18" s="15">
        <v>16</v>
      </c>
      <c r="B18" s="22">
        <v>31323</v>
      </c>
      <c r="C18" s="15">
        <v>8.47</v>
      </c>
      <c r="D18" s="16">
        <v>1296.04</v>
      </c>
      <c r="E18" s="8">
        <f>LN(D18)</f>
        <v>7.167068740633462</v>
      </c>
      <c r="F18" s="8">
        <f>LN(C18)</f>
        <v>2.136530508663963</v>
      </c>
      <c r="G18" s="8">
        <f>F18*E18</f>
        <v>15.312661022055199</v>
      </c>
      <c r="H18" s="8">
        <f>F18^2</f>
        <v>4.564762614451892</v>
      </c>
      <c r="J18" s="27" t="s">
        <v>62</v>
      </c>
      <c r="O18" s="25"/>
    </row>
    <row r="19" spans="1:10" ht="18" customHeight="1">
      <c r="A19" s="15">
        <v>17</v>
      </c>
      <c r="B19" s="15" t="s">
        <v>63</v>
      </c>
      <c r="C19" s="15">
        <v>5.2</v>
      </c>
      <c r="D19" s="16">
        <v>440.2</v>
      </c>
      <c r="E19" s="8">
        <f>LN(D19)</f>
        <v>6.087229169092361</v>
      </c>
      <c r="F19" s="8">
        <f>LN(C19)</f>
        <v>1.6486586255873816</v>
      </c>
      <c r="G19" s="8">
        <f>F19*E19</f>
        <v>10.035762875551232</v>
      </c>
      <c r="H19" s="8">
        <f>F19^2</f>
        <v>2.7180752637236743</v>
      </c>
      <c r="J19" s="28" t="s">
        <v>64</v>
      </c>
    </row>
    <row r="20" spans="5:10" ht="18" customHeight="1">
      <c r="E20" s="29">
        <f>SUM(E3:E19)</f>
        <v>107.0986920466187</v>
      </c>
      <c r="F20" s="29">
        <f>SUM(F3:F19)</f>
        <v>29.561435057672902</v>
      </c>
      <c r="G20" s="29">
        <f>SUM(G3:G19)</f>
        <v>188.3112540703134</v>
      </c>
      <c r="H20" s="29">
        <f>SUM(H3:H19)</f>
        <v>52.53310952716811</v>
      </c>
      <c r="J20" s="30" t="s">
        <v>65</v>
      </c>
    </row>
    <row r="21" spans="5:10" ht="18" customHeight="1">
      <c r="E21" s="11" t="s">
        <v>25</v>
      </c>
      <c r="F21" s="11" t="s">
        <v>26</v>
      </c>
      <c r="G21" s="11" t="s">
        <v>27</v>
      </c>
      <c r="H21" s="11" t="s">
        <v>28</v>
      </c>
      <c r="J21" s="31" t="s">
        <v>66</v>
      </c>
    </row>
    <row r="22" spans="5:10" ht="18" customHeight="1">
      <c r="E22" s="10">
        <f>(((F20*G20)-(H20*E20))/((F20^2)-(17*H20)))</f>
        <v>3.100245608952988</v>
      </c>
      <c r="F22" s="10">
        <f>(E20-(17*E22))/F20</f>
        <v>1.8400499362868168</v>
      </c>
      <c r="G22" s="10">
        <f>2.7181^E22</f>
        <v>22.19879978408757</v>
      </c>
      <c r="H22" s="10">
        <f>F22</f>
        <v>1.8400499362868168</v>
      </c>
      <c r="J22" s="28" t="s">
        <v>67</v>
      </c>
    </row>
    <row r="23" spans="5:10" ht="18" customHeight="1">
      <c r="E23" s="11" t="s">
        <v>29</v>
      </c>
      <c r="F23" s="11" t="s">
        <v>30</v>
      </c>
      <c r="G23" s="11" t="s">
        <v>31</v>
      </c>
      <c r="H23" s="11" t="s">
        <v>32</v>
      </c>
      <c r="J23" s="32" t="s">
        <v>68</v>
      </c>
    </row>
    <row r="26" spans="1:3" ht="18" customHeight="1">
      <c r="A26"/>
      <c r="B26"/>
      <c r="C26"/>
    </row>
    <row r="27" spans="1:3" ht="18" customHeight="1">
      <c r="A27"/>
      <c r="B27"/>
      <c r="C27"/>
    </row>
    <row r="28" spans="1:3" ht="18" customHeight="1">
      <c r="A28"/>
      <c r="B28"/>
      <c r="C28"/>
    </row>
    <row r="29" spans="1:3" ht="18" customHeight="1">
      <c r="A29"/>
      <c r="B29"/>
      <c r="C29"/>
    </row>
    <row r="30" spans="1:3" ht="18" customHeight="1">
      <c r="A30"/>
      <c r="B30"/>
      <c r="C30"/>
    </row>
    <row r="31" spans="1:3" ht="18" customHeight="1">
      <c r="A31"/>
      <c r="B31"/>
      <c r="C31"/>
    </row>
    <row r="32" spans="1:3" ht="18" customHeight="1">
      <c r="A32"/>
      <c r="B32"/>
      <c r="C32"/>
    </row>
    <row r="33" spans="1:3" ht="18" customHeight="1">
      <c r="A33"/>
      <c r="B33"/>
      <c r="C33"/>
    </row>
  </sheetData>
  <sheetProtection selectLockedCells="1" selectUnlockedCells="1"/>
  <mergeCells count="10">
    <mergeCell ref="A1:H1"/>
    <mergeCell ref="J1:T1"/>
    <mergeCell ref="K2:L2"/>
    <mergeCell ref="M2:N2"/>
    <mergeCell ref="O2:S2"/>
    <mergeCell ref="M5:N8"/>
    <mergeCell ref="P5:P8"/>
    <mergeCell ref="M10:N13"/>
    <mergeCell ref="P10:P14"/>
    <mergeCell ref="O16:O18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Roman,Κανονικά"&amp;12&amp;A</oddHeader>
    <oddFooter>&amp;C&amp;"Times New Roman,Κανονικά"&amp;12Σελίδα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Roman,Κανονικά"&amp;12&amp;A</oddHeader>
    <oddFooter>&amp;C&amp;"Times New Roman,Κανονικά"&amp;12Σελίδα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papaevan</dc:creator>
  <cp:keywords/>
  <dc:description/>
  <cp:lastModifiedBy>george papaevan</cp:lastModifiedBy>
  <dcterms:created xsi:type="dcterms:W3CDTF">2017-03-27T18:08:56Z</dcterms:created>
  <dcterms:modified xsi:type="dcterms:W3CDTF">2017-04-01T09:35:00Z</dcterms:modified>
  <cp:category/>
  <cp:version/>
  <cp:contentType/>
  <cp:contentStatus/>
  <cp:revision>39</cp:revision>
</cp:coreProperties>
</file>