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9" activeTab="2"/>
  </bookViews>
  <sheets>
    <sheet name="1_ΕΓΚΑΤΑΣΤ_ΔΙΚΤΥΟΥ" sheetId="1" r:id="rId1"/>
    <sheet name="ΕΛΕΓΧΟΣ_ΟΜ" sheetId="2" r:id="rId2"/>
    <sheet name="ΣΥΜΠΛΗΡΩΣΗ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sz val="10"/>
            <rFont val="Arial"/>
            <family val="2"/>
          </rPr>
          <t>=stdev(b2:f2)</t>
        </r>
      </text>
    </comment>
  </commentList>
</comments>
</file>

<file path=xl/sharedStrings.xml><?xml version="1.0" encoding="utf-8"?>
<sst xmlns="http://schemas.openxmlformats.org/spreadsheetml/2006/main" count="34" uniqueCount="26">
  <si>
    <t>βροχογράφος:</t>
  </si>
  <si>
    <t>ετήσια βροχ (cm):</t>
  </si>
  <si>
    <t>(xi-avg)2/(m-1)</t>
  </si>
  <si>
    <t>sqrt of sum =</t>
  </si>
  <si>
    <t>μέση τιμή:</t>
  </si>
  <si>
    <t>=average(B2:F2)</t>
  </si>
  <si>
    <t>τυπική απόκλ.:</t>
  </si>
  <si>
    <t>=stdev(b2:f2)</t>
  </si>
  <si>
    <t xml:space="preserve">Cu = </t>
  </si>
  <si>
    <t>%</t>
  </si>
  <si>
    <t>Βέλτιστος αρ.  Ν=</t>
  </si>
  <si>
    <t>(για 10%)</t>
  </si>
  <si>
    <t>αθροιστικά</t>
  </si>
  <si>
    <t>έτος</t>
  </si>
  <si>
    <t>Χ</t>
  </si>
  <si>
    <t>μέση τιμή 15 σταθμών</t>
  </si>
  <si>
    <t>Μπλε = πρόσφατα έτη</t>
  </si>
  <si>
    <t>λ=1,01925</t>
  </si>
  <si>
    <t>κόκκινη= παλαιότερα</t>
  </si>
  <si>
    <t>λ=1,26685</t>
  </si>
  <si>
    <t>λόγος κλίσεων=</t>
  </si>
  <si>
    <t>πολλαπλασιασμός τιμών παλαιότερων ετών με τον λόγο κλίσεων</t>
  </si>
  <si>
    <t>ΔΙΟΡΘΩΜΕΝΕΣ</t>
  </si>
  <si>
    <t>ΣΤΑΘΜΟΣ 1</t>
  </si>
  <si>
    <t>ΣΤΑΘΜΟΣ 2</t>
  </si>
  <si>
    <t>R=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</si>
</sst>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975"/>
          <c:w val="0.651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ΕΛΕΓΧΟΣ_ΟΜ!$F$2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ΕΛΕΓΧΟΣ_ΟΜ!$F$3:$F$32</c:f>
              <c:numCache/>
            </c:numRef>
          </c:xVal>
          <c:yVal>
            <c:numRef>
              <c:f>ΕΛΕΓΧΟΣ_ΟΜ!$E$3:$E$32</c:f>
              <c:numCache/>
            </c:numRef>
          </c:yVal>
          <c:smooth val="0"/>
        </c:ser>
        <c:axId val="50879812"/>
        <c:axId val="55265125"/>
      </c:scatterChart>
      <c:valAx>
        <c:axId val="5087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μέση τιμή 15 σταθμών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5125"/>
        <c:crossesAt val="0"/>
        <c:crossBetween val="midCat"/>
        <c:dispUnits/>
      </c:valAx>
      <c:valAx>
        <c:axId val="5526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σταθμός 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7981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47125"/>
          <c:w val="0.23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9675"/>
          <c:w val="0.642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ΕΛΕΓΧΟΣ_ΟΜ!$H$3:$H$19</c:f>
              <c:numCache/>
            </c:numRef>
          </c:xVal>
          <c:yVal>
            <c:numRef>
              <c:f>ΕΛΕΓΧΟΣ_ΟΜ!$I$3:$I$19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ΕΛΕΓΧΟΣ_ΟΜ!$J$3:$J$16</c:f>
              <c:numCache/>
            </c:numRef>
          </c:xVal>
          <c:yVal>
            <c:numRef>
              <c:f>ΕΛΕΓΧΟΣ_ΟΜ!$K$3:$K$16</c:f>
              <c:numCache/>
            </c:numRef>
          </c:yVal>
          <c:smooth val="0"/>
        </c:ser>
        <c:axId val="27624078"/>
        <c:axId val="47290111"/>
      </c:scatterChart>
      <c:valAx>
        <c:axId val="2762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0111"/>
        <c:crossesAt val="0"/>
        <c:crossBetween val="midCat"/>
        <c:dispUnits/>
      </c:valAx>
      <c:valAx>
        <c:axId val="4729011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407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numRef>
              <c:f>ΕΛΕΓΧΟΣ_ΟΜ!$F$39:$F$68</c:f>
              <c:numCache/>
            </c:numRef>
          </c:xVal>
          <c:yVal>
            <c:numRef>
              <c:f>ΕΛΕΓΧΟΣ_ΟΜ!$E$39:$E$68</c:f>
              <c:numCache/>
            </c:numRef>
          </c:yVal>
          <c:smooth val="0"/>
        </c:ser>
        <c:axId val="22957816"/>
        <c:axId val="5293753"/>
      </c:scatterChart>
      <c:valAx>
        <c:axId val="229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753"/>
        <c:crossesAt val="0"/>
        <c:crossBetween val="midCat"/>
        <c:dispUnits/>
      </c:valAx>
      <c:valAx>
        <c:axId val="52937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5781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ΣΥΜΠΛΗΡΩΣΗ!$A$2:$A$17</c:f>
              <c:numCache/>
            </c:numRef>
          </c:xVal>
          <c:yVal>
            <c:numRef>
              <c:f>ΣΥΜΠΛΗΡΩΣΗ!$B$2:$B$17</c:f>
              <c:numCache/>
            </c:numRef>
          </c:yVal>
          <c:smooth val="0"/>
        </c:ser>
        <c:axId val="47643778"/>
        <c:axId val="26140819"/>
      </c:scatterChart>
      <c:valAx>
        <c:axId val="4764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0819"/>
        <c:crossesAt val="0"/>
        <c:crossBetween val="midCat"/>
        <c:dispUnits/>
      </c:valAx>
      <c:valAx>
        <c:axId val="261408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377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0.4925</cdr:y>
    </cdr:from>
    <cdr:to>
      <cdr:x>0.41775</cdr:x>
      <cdr:y>0.767</cdr:y>
    </cdr:to>
    <cdr:sp>
      <cdr:nvSpPr>
        <cdr:cNvPr id="1" name="Line 1"/>
        <cdr:cNvSpPr>
          <a:spLocks/>
        </cdr:cNvSpPr>
      </cdr:nvSpPr>
      <cdr:spPr>
        <a:xfrm flipV="1">
          <a:off x="657225" y="1590675"/>
          <a:ext cx="1019175" cy="885825"/>
        </a:xfrm>
        <a:prstGeom prst="line">
          <a:avLst/>
        </a:prstGeom>
        <a:noFill/>
        <a:ln w="18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0.22125</cdr:y>
    </cdr:from>
    <cdr:to>
      <cdr:x>0.61875</cdr:x>
      <cdr:y>0.473</cdr:y>
    </cdr:to>
    <cdr:sp>
      <cdr:nvSpPr>
        <cdr:cNvPr id="2" name="Line 2"/>
        <cdr:cNvSpPr>
          <a:spLocks/>
        </cdr:cNvSpPr>
      </cdr:nvSpPr>
      <cdr:spPr>
        <a:xfrm flipH="1">
          <a:off x="1724025" y="714375"/>
          <a:ext cx="752475" cy="819150"/>
        </a:xfrm>
        <a:prstGeom prst="line">
          <a:avLst/>
        </a:prstGeom>
        <a:noFill/>
        <a:ln w="18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0.345</cdr:y>
    </cdr:from>
    <cdr:to>
      <cdr:x>0.4015</cdr:x>
      <cdr:y>0.48525</cdr:y>
    </cdr:to>
    <cdr:sp>
      <cdr:nvSpPr>
        <cdr:cNvPr id="3" name="Line 3"/>
        <cdr:cNvSpPr>
          <a:spLocks/>
        </cdr:cNvSpPr>
      </cdr:nvSpPr>
      <cdr:spPr>
        <a:xfrm>
          <a:off x="1171575" y="1114425"/>
          <a:ext cx="438150" cy="4572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19</xdr:row>
      <xdr:rowOff>57150</xdr:rowOff>
    </xdr:from>
    <xdr:to>
      <xdr:col>13</xdr:col>
      <xdr:colOff>152400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5476875" y="3133725"/>
        <a:ext cx="40195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</xdr:row>
      <xdr:rowOff>19050</xdr:rowOff>
    </xdr:from>
    <xdr:to>
      <xdr:col>18</xdr:col>
      <xdr:colOff>209550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7934325" y="180975"/>
        <a:ext cx="5476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1371600</xdr:colOff>
      <xdr:row>43</xdr:row>
      <xdr:rowOff>66675</xdr:rowOff>
    </xdr:from>
    <xdr:to>
      <xdr:col>14</xdr:col>
      <xdr:colOff>752475</xdr:colOff>
      <xdr:row>63</xdr:row>
      <xdr:rowOff>57150</xdr:rowOff>
    </xdr:to>
    <xdr:graphicFrame>
      <xdr:nvGraphicFramePr>
        <xdr:cNvPr id="3" name="Chart 3"/>
        <xdr:cNvGraphicFramePr/>
      </xdr:nvGraphicFramePr>
      <xdr:xfrm>
        <a:off x="5391150" y="7029450"/>
        <a:ext cx="5476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76200</xdr:rowOff>
    </xdr:from>
    <xdr:to>
      <xdr:col>7</xdr:col>
      <xdr:colOff>495300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152650" y="238125"/>
        <a:ext cx="39719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workbookViewId="0" topLeftCell="A1">
      <selection activeCell="A13" sqref="A13"/>
    </sheetView>
  </sheetViews>
  <sheetFormatPr defaultColWidth="12.57421875" defaultRowHeight="12.75"/>
  <cols>
    <col min="1" max="1" width="16.28125" style="0" customWidth="1"/>
    <col min="2" max="6" width="9.28125" style="1" customWidth="1"/>
    <col min="7" max="16384" width="11.57421875" style="0" customWidth="1"/>
  </cols>
  <sheetData>
    <row r="1" spans="1:6" ht="12.7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</row>
    <row r="2" spans="1:6" ht="12.75">
      <c r="A2" s="2" t="s">
        <v>1</v>
      </c>
      <c r="B2" s="3">
        <v>50</v>
      </c>
      <c r="C2" s="3">
        <v>82</v>
      </c>
      <c r="D2" s="3">
        <v>73</v>
      </c>
      <c r="E2" s="3">
        <v>64</v>
      </c>
      <c r="F2" s="3">
        <v>105</v>
      </c>
    </row>
    <row r="3" spans="1:6" ht="12.75">
      <c r="A3" s="4" t="s">
        <v>2</v>
      </c>
      <c r="B3" s="5">
        <f>(B2-$D6)^2/4</f>
        <v>153.75999999999996</v>
      </c>
      <c r="C3" s="5">
        <f>(C2-$D6)^2/4</f>
        <v>12.96000000000001</v>
      </c>
      <c r="D3" s="5">
        <f>(D2-$D6)^2/4</f>
        <v>0.8099999999999974</v>
      </c>
      <c r="E3" s="5">
        <f>(E2-$D6)^2/4</f>
        <v>29.159999999999986</v>
      </c>
      <c r="F3" s="5">
        <f>(F2-$D6)^2/4</f>
        <v>228.01000000000005</v>
      </c>
    </row>
    <row r="4" spans="1:6" ht="12.75">
      <c r="A4" s="4" t="s">
        <v>3</v>
      </c>
      <c r="B4" s="5">
        <f>SQRT(SUM(B3:F3))</f>
        <v>20.6082507748717</v>
      </c>
      <c r="C4" s="5"/>
      <c r="D4" s="5"/>
      <c r="E4" s="5"/>
      <c r="F4" s="5"/>
    </row>
    <row r="6" spans="1:6" ht="12.75">
      <c r="A6" t="s">
        <v>4</v>
      </c>
      <c r="D6" s="1">
        <f>AVERAGE(B2:F2)</f>
        <v>74.8</v>
      </c>
      <c r="F6" s="1" t="s">
        <v>5</v>
      </c>
    </row>
    <row r="7" spans="1:6" ht="12.75">
      <c r="A7" t="s">
        <v>6</v>
      </c>
      <c r="D7" s="1">
        <f>STDEV(B2:F2)</f>
        <v>20.6082507748717</v>
      </c>
      <c r="F7" s="1" t="s">
        <v>7</v>
      </c>
    </row>
    <row r="9" spans="1:3" ht="12.75">
      <c r="A9" t="s">
        <v>8</v>
      </c>
      <c r="B9" s="1">
        <f>100*B4/D6</f>
        <v>27.551137399561096</v>
      </c>
      <c r="C9" s="1" t="s">
        <v>9</v>
      </c>
    </row>
    <row r="11" spans="1:2" ht="12.75">
      <c r="A11" t="s">
        <v>10</v>
      </c>
      <c r="B11" s="1">
        <f>(B9/10)^2</f>
        <v>7.59065172009494</v>
      </c>
    </row>
    <row r="12" ht="12.75">
      <c r="A12" t="s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="120" zoomScaleNormal="120" workbookViewId="0" topLeftCell="A1">
      <selection activeCell="G9" sqref="G9"/>
    </sheetView>
  </sheetViews>
  <sheetFormatPr defaultColWidth="12.57421875" defaultRowHeight="12.75"/>
  <cols>
    <col min="1" max="2" width="8.28125" style="1" customWidth="1"/>
    <col min="3" max="3" width="11.57421875" style="1" customWidth="1"/>
    <col min="4" max="4" width="20.57421875" style="1" customWidth="1"/>
    <col min="5" max="5" width="11.57421875" style="1" customWidth="1"/>
    <col min="6" max="6" width="20.57421875" style="1" customWidth="1"/>
    <col min="7" max="10" width="7.140625" style="0" customWidth="1"/>
    <col min="11" max="11" width="7.57421875" style="0" customWidth="1"/>
    <col min="12" max="16384" width="11.57421875" style="0" customWidth="1"/>
  </cols>
  <sheetData>
    <row r="1" spans="1:6" ht="12.75">
      <c r="A1" s="5"/>
      <c r="B1" s="5"/>
      <c r="C1" s="5"/>
      <c r="D1" s="5"/>
      <c r="E1" s="6" t="s">
        <v>12</v>
      </c>
      <c r="F1" s="6"/>
    </row>
    <row r="2" spans="1:6" ht="12.75">
      <c r="A2" s="6" t="s">
        <v>13</v>
      </c>
      <c r="B2" s="6"/>
      <c r="C2" s="5" t="s">
        <v>14</v>
      </c>
      <c r="D2" s="5" t="s">
        <v>15</v>
      </c>
      <c r="E2" s="5" t="s">
        <v>14</v>
      </c>
      <c r="F2" s="5" t="s">
        <v>15</v>
      </c>
    </row>
    <row r="3" spans="1:11" ht="12.75">
      <c r="A3" s="5">
        <v>79</v>
      </c>
      <c r="B3" s="5">
        <v>80</v>
      </c>
      <c r="C3" s="5">
        <v>34</v>
      </c>
      <c r="D3" s="5">
        <v>35</v>
      </c>
      <c r="E3" s="5">
        <f>SUM(C3:C$3)</f>
        <v>34</v>
      </c>
      <c r="F3" s="5">
        <f>SUM(D3:D$3)</f>
        <v>35</v>
      </c>
      <c r="H3">
        <v>35</v>
      </c>
      <c r="I3">
        <v>34</v>
      </c>
      <c r="J3">
        <v>504</v>
      </c>
      <c r="K3">
        <v>513</v>
      </c>
    </row>
    <row r="4" spans="1:11" ht="12.75">
      <c r="A4" s="5">
        <v>78</v>
      </c>
      <c r="B4" s="5">
        <v>79</v>
      </c>
      <c r="C4" s="5">
        <v>27</v>
      </c>
      <c r="D4" s="5">
        <v>25</v>
      </c>
      <c r="E4" s="5">
        <f>SUM(C4:C$3)</f>
        <v>61</v>
      </c>
      <c r="F4" s="5">
        <f>SUM(D4:D$3)</f>
        <v>60</v>
      </c>
      <c r="H4">
        <v>60</v>
      </c>
      <c r="I4">
        <v>61</v>
      </c>
      <c r="J4">
        <v>528</v>
      </c>
      <c r="K4">
        <v>547</v>
      </c>
    </row>
    <row r="5" spans="1:11" ht="12.75">
      <c r="A5" s="5">
        <v>77</v>
      </c>
      <c r="B5" s="5">
        <v>78</v>
      </c>
      <c r="C5" s="5">
        <v>28</v>
      </c>
      <c r="D5" s="5">
        <v>26</v>
      </c>
      <c r="E5" s="5">
        <f>SUM(C5:C$3)</f>
        <v>89</v>
      </c>
      <c r="F5" s="5">
        <f>SUM(D5:D$3)</f>
        <v>86</v>
      </c>
      <c r="H5">
        <v>86</v>
      </c>
      <c r="I5">
        <v>89</v>
      </c>
      <c r="J5">
        <v>554</v>
      </c>
      <c r="K5">
        <v>588</v>
      </c>
    </row>
    <row r="6" spans="1:11" ht="12.75">
      <c r="A6" s="5">
        <v>76</v>
      </c>
      <c r="B6" s="5">
        <v>77</v>
      </c>
      <c r="C6" s="5">
        <v>30</v>
      </c>
      <c r="D6" s="5">
        <v>35</v>
      </c>
      <c r="E6" s="5">
        <f>SUM(C6:C$3)</f>
        <v>119</v>
      </c>
      <c r="F6" s="5">
        <f>SUM(D6:D$3)</f>
        <v>121</v>
      </c>
      <c r="H6">
        <v>121</v>
      </c>
      <c r="I6">
        <v>119</v>
      </c>
      <c r="J6">
        <v>594</v>
      </c>
      <c r="K6">
        <v>646</v>
      </c>
    </row>
    <row r="7" spans="1:11" ht="12.75">
      <c r="A7" s="5">
        <v>75</v>
      </c>
      <c r="B7" s="5">
        <v>76</v>
      </c>
      <c r="C7" s="5">
        <v>34</v>
      </c>
      <c r="D7" s="5">
        <v>33</v>
      </c>
      <c r="E7" s="5">
        <f>SUM(C7:C$3)</f>
        <v>153</v>
      </c>
      <c r="F7" s="5">
        <f>SUM(D7:D$3)</f>
        <v>154</v>
      </c>
      <c r="H7">
        <v>154</v>
      </c>
      <c r="I7">
        <v>153</v>
      </c>
      <c r="J7">
        <v>622</v>
      </c>
      <c r="K7">
        <v>681</v>
      </c>
    </row>
    <row r="8" spans="1:11" ht="12.75">
      <c r="A8" s="5">
        <v>74</v>
      </c>
      <c r="B8" s="5">
        <v>75</v>
      </c>
      <c r="C8" s="5">
        <v>37</v>
      </c>
      <c r="D8" s="5">
        <v>34</v>
      </c>
      <c r="E8" s="5">
        <f>SUM(C8:C$3)</f>
        <v>190</v>
      </c>
      <c r="F8" s="5">
        <f>SUM(D8:D$3)</f>
        <v>188</v>
      </c>
      <c r="H8">
        <v>188</v>
      </c>
      <c r="I8">
        <v>190</v>
      </c>
      <c r="J8">
        <v>648</v>
      </c>
      <c r="K8">
        <v>718</v>
      </c>
    </row>
    <row r="9" spans="1:11" ht="12.75">
      <c r="A9" s="5">
        <v>73</v>
      </c>
      <c r="B9" s="5">
        <v>74</v>
      </c>
      <c r="C9" s="5">
        <v>23</v>
      </c>
      <c r="D9" s="5">
        <v>28</v>
      </c>
      <c r="E9" s="5">
        <f>SUM(C9:C$3)</f>
        <v>213</v>
      </c>
      <c r="F9" s="5">
        <f>SUM(D9:D$3)</f>
        <v>216</v>
      </c>
      <c r="H9">
        <v>216</v>
      </c>
      <c r="I9">
        <v>213</v>
      </c>
      <c r="J9">
        <v>674</v>
      </c>
      <c r="K9">
        <v>754</v>
      </c>
    </row>
    <row r="10" spans="1:11" ht="12.75">
      <c r="A10" s="5">
        <v>72</v>
      </c>
      <c r="B10" s="5">
        <v>73</v>
      </c>
      <c r="C10" s="5">
        <v>30</v>
      </c>
      <c r="D10" s="5">
        <v>29</v>
      </c>
      <c r="E10" s="5">
        <f>SUM(C10:C$3)</f>
        <v>243</v>
      </c>
      <c r="F10" s="5">
        <f>SUM(D10:D$3)</f>
        <v>245</v>
      </c>
      <c r="H10">
        <v>245</v>
      </c>
      <c r="I10">
        <v>243</v>
      </c>
      <c r="J10">
        <v>700</v>
      </c>
      <c r="K10">
        <v>783</v>
      </c>
    </row>
    <row r="11" spans="1:11" ht="12.75">
      <c r="A11" s="5">
        <v>71</v>
      </c>
      <c r="B11" s="5">
        <v>72</v>
      </c>
      <c r="C11" s="5">
        <v>25</v>
      </c>
      <c r="D11" s="5">
        <v>26</v>
      </c>
      <c r="E11" s="5">
        <f>SUM(C11:C$3)</f>
        <v>268</v>
      </c>
      <c r="F11" s="5">
        <f>SUM(D11:D$3)</f>
        <v>271</v>
      </c>
      <c r="H11">
        <v>271</v>
      </c>
      <c r="I11">
        <v>268</v>
      </c>
      <c r="J11">
        <v>730</v>
      </c>
      <c r="K11">
        <v>818</v>
      </c>
    </row>
    <row r="12" spans="1:11" ht="12.75">
      <c r="A12" s="5">
        <v>70</v>
      </c>
      <c r="B12" s="5">
        <v>71</v>
      </c>
      <c r="C12" s="5">
        <v>39</v>
      </c>
      <c r="D12" s="5">
        <v>35</v>
      </c>
      <c r="E12" s="5">
        <f>SUM(C12:C$3)</f>
        <v>307</v>
      </c>
      <c r="F12" s="5">
        <f>SUM(D12:D$3)</f>
        <v>306</v>
      </c>
      <c r="H12">
        <v>306</v>
      </c>
      <c r="I12">
        <v>307</v>
      </c>
      <c r="J12">
        <v>753</v>
      </c>
      <c r="K12">
        <v>843</v>
      </c>
    </row>
    <row r="13" spans="1:11" ht="12.75">
      <c r="A13" s="5">
        <v>69</v>
      </c>
      <c r="B13" s="5">
        <v>70</v>
      </c>
      <c r="C13" s="5">
        <v>32</v>
      </c>
      <c r="D13" s="5">
        <v>33</v>
      </c>
      <c r="E13" s="5">
        <f>SUM(C13:C$3)</f>
        <v>339</v>
      </c>
      <c r="F13" s="5">
        <f>SUM(D13:D$3)</f>
        <v>339</v>
      </c>
      <c r="H13">
        <v>339</v>
      </c>
      <c r="I13">
        <v>339</v>
      </c>
      <c r="J13">
        <v>779</v>
      </c>
      <c r="K13">
        <v>870</v>
      </c>
    </row>
    <row r="14" spans="1:11" ht="12.75">
      <c r="A14" s="5">
        <v>68</v>
      </c>
      <c r="B14" s="5">
        <v>69</v>
      </c>
      <c r="C14" s="5">
        <v>29</v>
      </c>
      <c r="D14" s="5">
        <v>33</v>
      </c>
      <c r="E14" s="5">
        <f>SUM(C14:C$3)</f>
        <v>368</v>
      </c>
      <c r="F14" s="5">
        <f>SUM(D14:D$3)</f>
        <v>372</v>
      </c>
      <c r="H14">
        <v>372</v>
      </c>
      <c r="I14">
        <v>368</v>
      </c>
      <c r="J14">
        <v>815</v>
      </c>
      <c r="K14">
        <v>912</v>
      </c>
    </row>
    <row r="15" spans="1:11" ht="12.75">
      <c r="A15" s="5">
        <v>67</v>
      </c>
      <c r="B15" s="5">
        <v>68</v>
      </c>
      <c r="C15" s="5">
        <v>28</v>
      </c>
      <c r="D15" s="5">
        <v>23</v>
      </c>
      <c r="E15" s="5">
        <f>SUM(C15:C$3)</f>
        <v>396</v>
      </c>
      <c r="F15" s="5">
        <f>SUM(D15:D$3)</f>
        <v>395</v>
      </c>
      <c r="H15">
        <v>395</v>
      </c>
      <c r="I15">
        <v>396</v>
      </c>
      <c r="J15">
        <v>836</v>
      </c>
      <c r="K15">
        <v>936</v>
      </c>
    </row>
    <row r="16" spans="1:11" ht="12.75">
      <c r="A16" s="5">
        <v>66</v>
      </c>
      <c r="B16" s="5">
        <v>67</v>
      </c>
      <c r="C16" s="5">
        <v>35</v>
      </c>
      <c r="D16" s="5">
        <v>28</v>
      </c>
      <c r="E16" s="5">
        <f>SUM(C16:C$3)</f>
        <v>431</v>
      </c>
      <c r="F16" s="5">
        <f>SUM(D16:D$3)</f>
        <v>423</v>
      </c>
      <c r="H16">
        <v>423</v>
      </c>
      <c r="I16">
        <v>431</v>
      </c>
      <c r="J16">
        <v>865</v>
      </c>
      <c r="K16">
        <v>983</v>
      </c>
    </row>
    <row r="17" spans="1:9" ht="12.75">
      <c r="A17" s="5">
        <v>65</v>
      </c>
      <c r="B17" s="5">
        <v>66</v>
      </c>
      <c r="C17" s="5">
        <v>36</v>
      </c>
      <c r="D17" s="5">
        <v>34</v>
      </c>
      <c r="E17" s="5">
        <f>SUM(C17:C$3)</f>
        <v>467</v>
      </c>
      <c r="F17" s="5">
        <f>SUM(D17:D$3)</f>
        <v>457</v>
      </c>
      <c r="H17">
        <v>457</v>
      </c>
      <c r="I17">
        <v>467</v>
      </c>
    </row>
    <row r="18" spans="1:9" ht="12.75">
      <c r="A18" s="5">
        <v>64</v>
      </c>
      <c r="B18" s="5">
        <v>65</v>
      </c>
      <c r="C18" s="5">
        <v>26</v>
      </c>
      <c r="D18" s="5">
        <v>25</v>
      </c>
      <c r="E18" s="5">
        <f>SUM(C18:C$3)</f>
        <v>493</v>
      </c>
      <c r="F18" s="5">
        <f>SUM(D18:D$3)</f>
        <v>482</v>
      </c>
      <c r="H18">
        <v>482</v>
      </c>
      <c r="I18">
        <v>493</v>
      </c>
    </row>
    <row r="19" spans="1:9" ht="12.75">
      <c r="A19" s="5">
        <v>63</v>
      </c>
      <c r="B19" s="5">
        <v>64</v>
      </c>
      <c r="C19" s="5">
        <v>20</v>
      </c>
      <c r="D19" s="5">
        <v>22</v>
      </c>
      <c r="E19" s="5">
        <f>SUM(C19:C$3)</f>
        <v>513</v>
      </c>
      <c r="F19" s="5">
        <f>SUM(D19:D$3)</f>
        <v>504</v>
      </c>
      <c r="H19">
        <v>504</v>
      </c>
      <c r="I19">
        <v>513</v>
      </c>
    </row>
    <row r="20" spans="1:6" ht="12.75">
      <c r="A20" s="5">
        <v>62</v>
      </c>
      <c r="B20" s="5">
        <v>63</v>
      </c>
      <c r="C20" s="5">
        <v>34</v>
      </c>
      <c r="D20" s="5">
        <v>24</v>
      </c>
      <c r="E20" s="5">
        <f>SUM(C20:C$3)</f>
        <v>547</v>
      </c>
      <c r="F20" s="5">
        <f>SUM(D20:D$3)</f>
        <v>528</v>
      </c>
    </row>
    <row r="21" spans="1:6" ht="12.75">
      <c r="A21" s="5">
        <v>61</v>
      </c>
      <c r="B21" s="5">
        <v>62</v>
      </c>
      <c r="C21" s="5">
        <v>41</v>
      </c>
      <c r="D21" s="5">
        <v>26</v>
      </c>
      <c r="E21" s="5">
        <f>SUM(C21:C$3)</f>
        <v>588</v>
      </c>
      <c r="F21" s="5">
        <f>SUM(D21:D$3)</f>
        <v>554</v>
      </c>
    </row>
    <row r="22" spans="1:6" ht="12.75">
      <c r="A22" s="5">
        <v>60</v>
      </c>
      <c r="B22" s="5">
        <v>61</v>
      </c>
      <c r="C22" s="5">
        <v>58</v>
      </c>
      <c r="D22" s="5">
        <v>40</v>
      </c>
      <c r="E22" s="5">
        <f>SUM(C22:C$3)</f>
        <v>646</v>
      </c>
      <c r="F22" s="5">
        <f>SUM(D22:D$3)</f>
        <v>594</v>
      </c>
    </row>
    <row r="23" spans="1:17" ht="12.75">
      <c r="A23" s="5">
        <v>59</v>
      </c>
      <c r="B23" s="5">
        <v>60</v>
      </c>
      <c r="C23" s="5">
        <v>35</v>
      </c>
      <c r="D23" s="5">
        <v>28</v>
      </c>
      <c r="E23" s="5">
        <f>SUM(C23:C$3)</f>
        <v>681</v>
      </c>
      <c r="F23" s="5">
        <f>SUM(D23:D$3)</f>
        <v>622</v>
      </c>
      <c r="O23" s="7" t="s">
        <v>16</v>
      </c>
      <c r="Q23" t="s">
        <v>17</v>
      </c>
    </row>
    <row r="24" spans="1:17" ht="12.75">
      <c r="A24" s="5">
        <v>58</v>
      </c>
      <c r="B24" s="5">
        <v>59</v>
      </c>
      <c r="C24" s="5">
        <v>37</v>
      </c>
      <c r="D24" s="5">
        <v>26</v>
      </c>
      <c r="E24" s="5">
        <f>SUM(C24:C$3)</f>
        <v>718</v>
      </c>
      <c r="F24" s="5">
        <f>SUM(D24:D$3)</f>
        <v>648</v>
      </c>
      <c r="O24" s="7" t="s">
        <v>18</v>
      </c>
      <c r="Q24" t="s">
        <v>19</v>
      </c>
    </row>
    <row r="25" spans="1:17" ht="12.75">
      <c r="A25" s="5">
        <v>57</v>
      </c>
      <c r="B25" s="5">
        <v>58</v>
      </c>
      <c r="C25" s="5">
        <v>36</v>
      </c>
      <c r="D25" s="5">
        <v>26</v>
      </c>
      <c r="E25" s="5">
        <f>SUM(C25:C$3)</f>
        <v>754</v>
      </c>
      <c r="F25" s="5">
        <f>SUM(D25:D$3)</f>
        <v>674</v>
      </c>
      <c r="O25" s="7" t="s">
        <v>20</v>
      </c>
      <c r="Q25" s="8">
        <f>1.01925/1.26685</f>
        <v>0.8045546039389035</v>
      </c>
    </row>
    <row r="26" spans="1:15" ht="12.75">
      <c r="A26" s="5">
        <v>56</v>
      </c>
      <c r="B26" s="5">
        <v>57</v>
      </c>
      <c r="C26" s="5">
        <v>29</v>
      </c>
      <c r="D26" s="5">
        <v>26</v>
      </c>
      <c r="E26" s="5">
        <f>SUM(C26:C$3)</f>
        <v>783</v>
      </c>
      <c r="F26" s="5">
        <f>SUM(D26:D$3)</f>
        <v>700</v>
      </c>
      <c r="O26" s="7" t="s">
        <v>21</v>
      </c>
    </row>
    <row r="27" spans="1:6" ht="12.75">
      <c r="A27" s="5">
        <v>55</v>
      </c>
      <c r="B27" s="5">
        <v>56</v>
      </c>
      <c r="C27" s="5">
        <v>35</v>
      </c>
      <c r="D27" s="5">
        <v>30</v>
      </c>
      <c r="E27" s="5">
        <f>SUM(C27:C$3)</f>
        <v>818</v>
      </c>
      <c r="F27" s="5">
        <f>SUM(D27:D$3)</f>
        <v>730</v>
      </c>
    </row>
    <row r="28" spans="1:18" ht="12.75">
      <c r="A28" s="5">
        <v>54</v>
      </c>
      <c r="B28" s="5">
        <v>55</v>
      </c>
      <c r="C28" s="5">
        <v>25</v>
      </c>
      <c r="D28" s="5">
        <v>23</v>
      </c>
      <c r="E28" s="5">
        <f>SUM(C28:C$3)</f>
        <v>843</v>
      </c>
      <c r="F28" s="5">
        <f>SUM(D28:D$3)</f>
        <v>753</v>
      </c>
      <c r="O28" s="5">
        <v>34</v>
      </c>
      <c r="P28" s="5">
        <v>35</v>
      </c>
      <c r="Q28" s="8">
        <f>O28</f>
        <v>34</v>
      </c>
      <c r="R28" s="8">
        <f>P28</f>
        <v>35</v>
      </c>
    </row>
    <row r="29" spans="1:18" ht="12.75">
      <c r="A29" s="5">
        <v>53</v>
      </c>
      <c r="B29" s="5">
        <v>54</v>
      </c>
      <c r="C29" s="5">
        <v>27</v>
      </c>
      <c r="D29" s="5">
        <v>26</v>
      </c>
      <c r="E29" s="5">
        <f>SUM(C29:C$3)</f>
        <v>870</v>
      </c>
      <c r="F29" s="5">
        <f>SUM(D29:D$3)</f>
        <v>779</v>
      </c>
      <c r="O29" s="5">
        <v>27</v>
      </c>
      <c r="P29" s="5">
        <v>25</v>
      </c>
      <c r="Q29" s="8">
        <f>O29</f>
        <v>27</v>
      </c>
      <c r="R29" s="8">
        <f>P29</f>
        <v>25</v>
      </c>
    </row>
    <row r="30" spans="1:18" ht="12.75">
      <c r="A30" s="5">
        <v>52</v>
      </c>
      <c r="B30" s="5">
        <v>53</v>
      </c>
      <c r="C30" s="5">
        <v>42</v>
      </c>
      <c r="D30" s="5">
        <v>36</v>
      </c>
      <c r="E30" s="5">
        <f>SUM(C30:C$3)</f>
        <v>912</v>
      </c>
      <c r="F30" s="5">
        <f>SUM(D30:D$3)</f>
        <v>815</v>
      </c>
      <c r="O30" s="5">
        <v>28</v>
      </c>
      <c r="P30" s="5">
        <v>26</v>
      </c>
      <c r="Q30" s="8">
        <f>O30</f>
        <v>28</v>
      </c>
      <c r="R30" s="8">
        <f>P30</f>
        <v>26</v>
      </c>
    </row>
    <row r="31" spans="1:18" ht="12.75">
      <c r="A31" s="5">
        <v>51</v>
      </c>
      <c r="B31" s="5">
        <v>52</v>
      </c>
      <c r="C31" s="5">
        <v>24</v>
      </c>
      <c r="D31" s="5">
        <v>21</v>
      </c>
      <c r="E31" s="5">
        <f>SUM(C31:C$3)</f>
        <v>936</v>
      </c>
      <c r="F31" s="5">
        <f>SUM(D31:D$3)</f>
        <v>836</v>
      </c>
      <c r="O31" s="5">
        <v>30</v>
      </c>
      <c r="P31" s="5">
        <v>35</v>
      </c>
      <c r="Q31" s="8">
        <f>O31</f>
        <v>30</v>
      </c>
      <c r="R31" s="8">
        <f>P31</f>
        <v>35</v>
      </c>
    </row>
    <row r="32" spans="1:18" ht="12.75">
      <c r="A32" s="5">
        <v>50</v>
      </c>
      <c r="B32" s="5">
        <v>51</v>
      </c>
      <c r="C32" s="5">
        <v>47</v>
      </c>
      <c r="D32" s="5">
        <v>29</v>
      </c>
      <c r="E32" s="5">
        <f>SUM(C32:C$3)</f>
        <v>983</v>
      </c>
      <c r="F32" s="5">
        <f>SUM(D32:D$3)</f>
        <v>865</v>
      </c>
      <c r="O32" s="5">
        <v>34</v>
      </c>
      <c r="P32" s="5">
        <v>33</v>
      </c>
      <c r="Q32" s="8">
        <f>O32</f>
        <v>34</v>
      </c>
      <c r="R32" s="8">
        <f>P32</f>
        <v>33</v>
      </c>
    </row>
    <row r="33" spans="15:18" ht="12.75">
      <c r="O33" s="5">
        <v>37</v>
      </c>
      <c r="P33" s="5">
        <v>34</v>
      </c>
      <c r="Q33" s="8">
        <f>O33</f>
        <v>37</v>
      </c>
      <c r="R33" s="8">
        <f>P33</f>
        <v>34</v>
      </c>
    </row>
    <row r="34" spans="15:18" ht="12.75">
      <c r="O34" s="5">
        <v>23</v>
      </c>
      <c r="P34" s="5">
        <v>28</v>
      </c>
      <c r="Q34" s="8">
        <f>O34</f>
        <v>23</v>
      </c>
      <c r="R34" s="8">
        <f>P34</f>
        <v>28</v>
      </c>
    </row>
    <row r="35" spans="15:18" ht="12.75">
      <c r="O35" s="5">
        <v>30</v>
      </c>
      <c r="P35" s="5">
        <v>29</v>
      </c>
      <c r="Q35" s="8">
        <f>O35</f>
        <v>30</v>
      </c>
      <c r="R35" s="8">
        <f>P35</f>
        <v>29</v>
      </c>
    </row>
    <row r="36" spans="4:18" ht="12.75">
      <c r="D36" s="9" t="s">
        <v>22</v>
      </c>
      <c r="O36" s="5">
        <v>25</v>
      </c>
      <c r="P36" s="5">
        <v>26</v>
      </c>
      <c r="Q36" s="8">
        <f>O36</f>
        <v>25</v>
      </c>
      <c r="R36" s="8">
        <f>P36</f>
        <v>26</v>
      </c>
    </row>
    <row r="37" spans="1:18" ht="12.75">
      <c r="A37" s="5"/>
      <c r="B37" s="5"/>
      <c r="C37" s="5"/>
      <c r="D37" s="5"/>
      <c r="E37" s="6" t="s">
        <v>12</v>
      </c>
      <c r="F37" s="6"/>
      <c r="O37" s="5">
        <v>39</v>
      </c>
      <c r="P37" s="5">
        <v>35</v>
      </c>
      <c r="Q37" s="8">
        <f>O37</f>
        <v>39</v>
      </c>
      <c r="R37" s="8">
        <f>P37</f>
        <v>35</v>
      </c>
    </row>
    <row r="38" spans="1:18" ht="12.75">
      <c r="A38" s="6" t="s">
        <v>13</v>
      </c>
      <c r="B38" s="6"/>
      <c r="C38" s="5" t="s">
        <v>14</v>
      </c>
      <c r="D38" s="5" t="s">
        <v>15</v>
      </c>
      <c r="E38" s="5" t="s">
        <v>14</v>
      </c>
      <c r="F38" s="5" t="s">
        <v>15</v>
      </c>
      <c r="O38" s="5">
        <v>32</v>
      </c>
      <c r="P38" s="5">
        <v>33</v>
      </c>
      <c r="Q38" s="8">
        <f>O38</f>
        <v>32</v>
      </c>
      <c r="R38" s="8">
        <f>P38</f>
        <v>33</v>
      </c>
    </row>
    <row r="39" spans="1:18" ht="12.75">
      <c r="A39" s="5">
        <v>79</v>
      </c>
      <c r="B39" s="5">
        <v>80</v>
      </c>
      <c r="C39" s="5">
        <v>34</v>
      </c>
      <c r="D39" s="5">
        <v>35</v>
      </c>
      <c r="E39" s="10">
        <f>SUM(C39:C$39)</f>
        <v>34</v>
      </c>
      <c r="F39" s="5">
        <f>SUM(D39:D$39)</f>
        <v>35</v>
      </c>
      <c r="O39" s="5">
        <v>29</v>
      </c>
      <c r="P39" s="5">
        <v>33</v>
      </c>
      <c r="Q39" s="8">
        <f>O39</f>
        <v>29</v>
      </c>
      <c r="R39" s="8">
        <f>P39</f>
        <v>33</v>
      </c>
    </row>
    <row r="40" spans="1:18" ht="12.75">
      <c r="A40" s="5">
        <v>78</v>
      </c>
      <c r="B40" s="5">
        <v>79</v>
      </c>
      <c r="C40" s="5">
        <v>27</v>
      </c>
      <c r="D40" s="5">
        <v>25</v>
      </c>
      <c r="E40" s="10">
        <f>SUM(C40:C$39)</f>
        <v>61</v>
      </c>
      <c r="F40" s="5">
        <f>SUM(D40:D$39)</f>
        <v>60</v>
      </c>
      <c r="O40" s="5">
        <v>28</v>
      </c>
      <c r="P40" s="5">
        <v>23</v>
      </c>
      <c r="Q40" s="8">
        <f>O40</f>
        <v>28</v>
      </c>
      <c r="R40" s="8">
        <f>P40</f>
        <v>23</v>
      </c>
    </row>
    <row r="41" spans="1:18" ht="12.75">
      <c r="A41" s="5">
        <v>77</v>
      </c>
      <c r="B41" s="5">
        <v>78</v>
      </c>
      <c r="C41" s="5">
        <v>28</v>
      </c>
      <c r="D41" s="5">
        <v>26</v>
      </c>
      <c r="E41" s="10">
        <f>SUM(C41:C$39)</f>
        <v>89</v>
      </c>
      <c r="F41" s="5">
        <f>SUM(D41:D$39)</f>
        <v>86</v>
      </c>
      <c r="O41" s="5">
        <v>35</v>
      </c>
      <c r="P41" s="5">
        <v>28</v>
      </c>
      <c r="Q41" s="8">
        <f>O41</f>
        <v>35</v>
      </c>
      <c r="R41" s="8">
        <f>P41</f>
        <v>28</v>
      </c>
    </row>
    <row r="42" spans="1:18" ht="12.75">
      <c r="A42" s="5">
        <v>76</v>
      </c>
      <c r="B42" s="5">
        <v>77</v>
      </c>
      <c r="C42" s="5">
        <v>30</v>
      </c>
      <c r="D42" s="5">
        <v>35</v>
      </c>
      <c r="E42" s="10">
        <f>SUM(C42:C$39)</f>
        <v>119</v>
      </c>
      <c r="F42" s="5">
        <f>SUM(D42:D$39)</f>
        <v>121</v>
      </c>
      <c r="O42" s="5">
        <v>36</v>
      </c>
      <c r="P42" s="5">
        <v>34</v>
      </c>
      <c r="Q42" s="8">
        <f>O42</f>
        <v>36</v>
      </c>
      <c r="R42" s="8">
        <f>P42</f>
        <v>34</v>
      </c>
    </row>
    <row r="43" spans="1:16" ht="12.75">
      <c r="A43" s="5">
        <v>75</v>
      </c>
      <c r="B43" s="5">
        <v>76</v>
      </c>
      <c r="C43" s="5">
        <v>34</v>
      </c>
      <c r="D43" s="5">
        <v>33</v>
      </c>
      <c r="E43" s="10">
        <f>SUM(C43:C$39)</f>
        <v>153</v>
      </c>
      <c r="F43" s="5">
        <f>SUM(D43:D$39)</f>
        <v>154</v>
      </c>
      <c r="O43" s="5">
        <v>26</v>
      </c>
      <c r="P43" s="5">
        <v>25</v>
      </c>
    </row>
    <row r="44" spans="1:16" ht="12.75">
      <c r="A44" s="5">
        <v>74</v>
      </c>
      <c r="B44" s="5">
        <v>75</v>
      </c>
      <c r="C44" s="5">
        <v>37</v>
      </c>
      <c r="D44" s="5">
        <v>34</v>
      </c>
      <c r="E44" s="10">
        <f>SUM(C44:C$39)</f>
        <v>190</v>
      </c>
      <c r="F44" s="5">
        <f>SUM(D44:D$39)</f>
        <v>188</v>
      </c>
      <c r="O44" s="5">
        <v>20</v>
      </c>
      <c r="P44" s="5">
        <v>22</v>
      </c>
    </row>
    <row r="45" spans="1:16" ht="12.75">
      <c r="A45" s="5">
        <v>73</v>
      </c>
      <c r="B45" s="5">
        <v>74</v>
      </c>
      <c r="C45" s="5">
        <v>23</v>
      </c>
      <c r="D45" s="5">
        <v>28</v>
      </c>
      <c r="E45" s="10">
        <f>SUM(C45:C$39)</f>
        <v>213</v>
      </c>
      <c r="F45" s="5">
        <f>SUM(D45:D$39)</f>
        <v>216</v>
      </c>
      <c r="O45" s="5">
        <v>34</v>
      </c>
      <c r="P45" s="5">
        <v>24</v>
      </c>
    </row>
    <row r="46" spans="1:16" ht="12.75">
      <c r="A46" s="5">
        <v>72</v>
      </c>
      <c r="B46" s="5">
        <v>73</v>
      </c>
      <c r="C46" s="5">
        <v>30</v>
      </c>
      <c r="D46" s="5">
        <v>29</v>
      </c>
      <c r="E46" s="10">
        <f>SUM(C46:C$39)</f>
        <v>243</v>
      </c>
      <c r="F46" s="5">
        <f>SUM(D46:D$39)</f>
        <v>245</v>
      </c>
      <c r="O46" s="5">
        <v>41</v>
      </c>
      <c r="P46" s="5">
        <v>26</v>
      </c>
    </row>
    <row r="47" spans="1:16" ht="12.75">
      <c r="A47" s="5">
        <v>71</v>
      </c>
      <c r="B47" s="5">
        <v>72</v>
      </c>
      <c r="C47" s="5">
        <v>25</v>
      </c>
      <c r="D47" s="5">
        <v>26</v>
      </c>
      <c r="E47" s="10">
        <f>SUM(C47:C$39)</f>
        <v>268</v>
      </c>
      <c r="F47" s="5">
        <f>SUM(D47:D$39)</f>
        <v>271</v>
      </c>
      <c r="O47" s="5">
        <v>58</v>
      </c>
      <c r="P47" s="5">
        <v>40</v>
      </c>
    </row>
    <row r="48" spans="1:16" ht="12.75">
      <c r="A48" s="5">
        <v>70</v>
      </c>
      <c r="B48" s="5">
        <v>71</v>
      </c>
      <c r="C48" s="5">
        <v>39</v>
      </c>
      <c r="D48" s="5">
        <v>35</v>
      </c>
      <c r="E48" s="10">
        <f>SUM(C48:C$39)</f>
        <v>307</v>
      </c>
      <c r="F48" s="5">
        <f>SUM(D48:D$39)</f>
        <v>306</v>
      </c>
      <c r="O48" s="5">
        <v>35</v>
      </c>
      <c r="P48" s="5">
        <v>28</v>
      </c>
    </row>
    <row r="49" spans="1:16" ht="12.75">
      <c r="A49" s="5">
        <v>69</v>
      </c>
      <c r="B49" s="5">
        <v>70</v>
      </c>
      <c r="C49" s="5">
        <v>32</v>
      </c>
      <c r="D49" s="5">
        <v>33</v>
      </c>
      <c r="E49" s="10">
        <f>SUM(C49:C$39)</f>
        <v>339</v>
      </c>
      <c r="F49" s="5">
        <f>SUM(D49:D$39)</f>
        <v>339</v>
      </c>
      <c r="O49" s="5">
        <v>37</v>
      </c>
      <c r="P49" s="5">
        <v>26</v>
      </c>
    </row>
    <row r="50" spans="1:16" ht="12.75">
      <c r="A50" s="5">
        <v>68</v>
      </c>
      <c r="B50" s="5">
        <v>69</v>
      </c>
      <c r="C50" s="5">
        <v>29</v>
      </c>
      <c r="D50" s="5">
        <v>33</v>
      </c>
      <c r="E50" s="10">
        <f>SUM(C50:C$39)</f>
        <v>368</v>
      </c>
      <c r="F50" s="5">
        <f>SUM(D50:D$39)</f>
        <v>372</v>
      </c>
      <c r="O50" s="5">
        <v>36</v>
      </c>
      <c r="P50" s="5">
        <v>26</v>
      </c>
    </row>
    <row r="51" spans="1:16" ht="12.75">
      <c r="A51" s="5">
        <v>67</v>
      </c>
      <c r="B51" s="5">
        <v>68</v>
      </c>
      <c r="C51" s="5">
        <v>28</v>
      </c>
      <c r="D51" s="5">
        <v>23</v>
      </c>
      <c r="E51" s="10">
        <f>SUM(C51:C$39)</f>
        <v>396</v>
      </c>
      <c r="F51" s="5">
        <f>SUM(D51:D$39)</f>
        <v>395</v>
      </c>
      <c r="O51" s="5">
        <v>29</v>
      </c>
      <c r="P51" s="5">
        <v>26</v>
      </c>
    </row>
    <row r="52" spans="1:16" ht="12.75">
      <c r="A52" s="5">
        <v>66</v>
      </c>
      <c r="B52" s="5">
        <v>67</v>
      </c>
      <c r="C52" s="5">
        <v>35</v>
      </c>
      <c r="D52" s="5">
        <v>28</v>
      </c>
      <c r="E52" s="10">
        <f>SUM(C52:C$39)</f>
        <v>431</v>
      </c>
      <c r="F52" s="5">
        <f>SUM(D52:D$39)</f>
        <v>423</v>
      </c>
      <c r="O52" s="5">
        <v>35</v>
      </c>
      <c r="P52" s="5">
        <v>30</v>
      </c>
    </row>
    <row r="53" spans="1:16" ht="12.75">
      <c r="A53" s="5">
        <v>65</v>
      </c>
      <c r="B53" s="5">
        <v>66</v>
      </c>
      <c r="C53" s="5">
        <v>36</v>
      </c>
      <c r="D53" s="5">
        <v>34</v>
      </c>
      <c r="E53" s="10">
        <f>SUM(C53:C$39)</f>
        <v>467</v>
      </c>
      <c r="F53" s="5">
        <f>SUM(D53:D$39)</f>
        <v>457</v>
      </c>
      <c r="O53" s="5">
        <v>25</v>
      </c>
      <c r="P53" s="5">
        <v>23</v>
      </c>
    </row>
    <row r="54" spans="1:16" ht="12.75">
      <c r="A54" s="5">
        <v>64</v>
      </c>
      <c r="B54" s="5">
        <v>65</v>
      </c>
      <c r="C54" s="5">
        <v>26</v>
      </c>
      <c r="D54" s="5">
        <v>25</v>
      </c>
      <c r="E54" s="10">
        <f>SUM(C54:C$39)</f>
        <v>493</v>
      </c>
      <c r="F54" s="5">
        <f>SUM(D54:D$39)</f>
        <v>482</v>
      </c>
      <c r="O54" s="5">
        <v>27</v>
      </c>
      <c r="P54" s="5">
        <v>26</v>
      </c>
    </row>
    <row r="55" spans="1:16" ht="12.75">
      <c r="A55" s="5">
        <v>63</v>
      </c>
      <c r="B55" s="5">
        <v>64</v>
      </c>
      <c r="C55" s="5">
        <v>20</v>
      </c>
      <c r="D55" s="5">
        <v>22</v>
      </c>
      <c r="E55" s="10">
        <f>SUM(C55:C$39)</f>
        <v>513</v>
      </c>
      <c r="F55" s="5">
        <f>SUM(D55:D$39)</f>
        <v>504</v>
      </c>
      <c r="O55" s="5">
        <v>42</v>
      </c>
      <c r="P55" s="5">
        <v>36</v>
      </c>
    </row>
    <row r="56" spans="1:16" ht="12.75">
      <c r="A56" s="5">
        <v>62</v>
      </c>
      <c r="B56" s="5">
        <v>63</v>
      </c>
      <c r="C56" s="5">
        <f>C20*0.8046</f>
        <v>27.356400000000004</v>
      </c>
      <c r="D56" s="5">
        <v>24</v>
      </c>
      <c r="E56" s="10">
        <f>SUM(C56:C$39)</f>
        <v>540.3564</v>
      </c>
      <c r="F56" s="5">
        <f>SUM(D56:D$39)</f>
        <v>528</v>
      </c>
      <c r="O56" s="5">
        <v>24</v>
      </c>
      <c r="P56" s="5">
        <v>21</v>
      </c>
    </row>
    <row r="57" spans="1:16" ht="12.75">
      <c r="A57" s="5">
        <v>61</v>
      </c>
      <c r="B57" s="5">
        <v>62</v>
      </c>
      <c r="C57" s="5">
        <f>C21*0.8046</f>
        <v>32.988600000000005</v>
      </c>
      <c r="D57" s="5">
        <v>26</v>
      </c>
      <c r="E57" s="10">
        <f>SUM(C57:C$39)</f>
        <v>573.345</v>
      </c>
      <c r="F57" s="5">
        <f>SUM(D57:D$39)</f>
        <v>554</v>
      </c>
      <c r="O57" s="5">
        <v>47</v>
      </c>
      <c r="P57" s="5">
        <v>29</v>
      </c>
    </row>
    <row r="58" spans="1:6" ht="12.75">
      <c r="A58" s="5">
        <v>60</v>
      </c>
      <c r="B58" s="5">
        <v>61</v>
      </c>
      <c r="C58" s="5">
        <f>C22*0.8046</f>
        <v>46.6668</v>
      </c>
      <c r="D58" s="5">
        <v>40</v>
      </c>
      <c r="E58" s="10">
        <f>SUM(C58:C$39)</f>
        <v>620.0118</v>
      </c>
      <c r="F58" s="5">
        <f>SUM(D58:D$39)</f>
        <v>594</v>
      </c>
    </row>
    <row r="59" spans="1:6" ht="12.75">
      <c r="A59" s="5">
        <v>59</v>
      </c>
      <c r="B59" s="5">
        <v>60</v>
      </c>
      <c r="C59" s="5">
        <f>C23*0.8046</f>
        <v>28.161000000000005</v>
      </c>
      <c r="D59" s="5">
        <v>28</v>
      </c>
      <c r="E59" s="10">
        <f>SUM(C59:C$39)</f>
        <v>648.1728</v>
      </c>
      <c r="F59" s="5">
        <f>SUM(D59:D$39)</f>
        <v>622</v>
      </c>
    </row>
    <row r="60" spans="1:6" ht="12.75">
      <c r="A60" s="5">
        <v>58</v>
      </c>
      <c r="B60" s="5">
        <v>59</v>
      </c>
      <c r="C60" s="5">
        <f>C24*0.8046</f>
        <v>29.770200000000003</v>
      </c>
      <c r="D60" s="5">
        <v>26</v>
      </c>
      <c r="E60" s="10">
        <f>SUM(C60:C$39)</f>
        <v>677.9430000000001</v>
      </c>
      <c r="F60" s="5">
        <f>SUM(D60:D$39)</f>
        <v>648</v>
      </c>
    </row>
    <row r="61" spans="1:6" ht="12.75">
      <c r="A61" s="5">
        <v>57</v>
      </c>
      <c r="B61" s="5">
        <v>58</v>
      </c>
      <c r="C61" s="5">
        <f>C25*0.8046</f>
        <v>28.965600000000002</v>
      </c>
      <c r="D61" s="5">
        <v>26</v>
      </c>
      <c r="E61" s="10">
        <f>SUM(C61:C$39)</f>
        <v>706.9086000000001</v>
      </c>
      <c r="F61" s="5">
        <f>SUM(D61:D$39)</f>
        <v>674</v>
      </c>
    </row>
    <row r="62" spans="1:6" ht="12.75">
      <c r="A62" s="5">
        <v>56</v>
      </c>
      <c r="B62" s="5">
        <v>57</v>
      </c>
      <c r="C62" s="5">
        <f>C26*0.8046</f>
        <v>23.3334</v>
      </c>
      <c r="D62" s="5">
        <v>26</v>
      </c>
      <c r="E62" s="10">
        <f>SUM(C62:C$39)</f>
        <v>730.2420000000001</v>
      </c>
      <c r="F62" s="5">
        <f>SUM(D62:D$39)</f>
        <v>700</v>
      </c>
    </row>
    <row r="63" spans="1:6" ht="12.75">
      <c r="A63" s="5">
        <v>55</v>
      </c>
      <c r="B63" s="5">
        <v>56</v>
      </c>
      <c r="C63" s="5">
        <f>C27*0.8046</f>
        <v>28.161000000000005</v>
      </c>
      <c r="D63" s="5">
        <v>30</v>
      </c>
      <c r="E63" s="10">
        <f>SUM(C63:C$39)</f>
        <v>758.4030000000001</v>
      </c>
      <c r="F63" s="5">
        <f>SUM(D63:D$39)</f>
        <v>730</v>
      </c>
    </row>
    <row r="64" spans="1:6" ht="12.75">
      <c r="A64" s="5">
        <v>54</v>
      </c>
      <c r="B64" s="5">
        <v>55</v>
      </c>
      <c r="C64" s="5">
        <f>C28*0.8046</f>
        <v>20.115000000000002</v>
      </c>
      <c r="D64" s="5">
        <v>23</v>
      </c>
      <c r="E64" s="10">
        <f>SUM(C64:C$39)</f>
        <v>778.5180000000001</v>
      </c>
      <c r="F64" s="5">
        <f>SUM(D64:D$39)</f>
        <v>753</v>
      </c>
    </row>
    <row r="65" spans="1:6" ht="12.75">
      <c r="A65" s="5">
        <v>53</v>
      </c>
      <c r="B65" s="5">
        <v>54</v>
      </c>
      <c r="C65" s="5">
        <f>C29*0.8046</f>
        <v>21.724200000000003</v>
      </c>
      <c r="D65" s="5">
        <v>26</v>
      </c>
      <c r="E65" s="10">
        <f>SUM(C65:C$39)</f>
        <v>800.2422000000001</v>
      </c>
      <c r="F65" s="5">
        <f>SUM(D65:D$39)</f>
        <v>779</v>
      </c>
    </row>
    <row r="66" spans="1:6" ht="12.75">
      <c r="A66" s="5">
        <v>52</v>
      </c>
      <c r="B66" s="5">
        <v>53</v>
      </c>
      <c r="C66" s="5">
        <f>C30*0.8046</f>
        <v>33.793200000000006</v>
      </c>
      <c r="D66" s="5">
        <v>36</v>
      </c>
      <c r="E66" s="10">
        <f>SUM(C66:C$39)</f>
        <v>834.0354000000001</v>
      </c>
      <c r="F66" s="5">
        <f>SUM(D66:D$39)</f>
        <v>815</v>
      </c>
    </row>
    <row r="67" spans="1:6" ht="12.75">
      <c r="A67" s="5">
        <v>51</v>
      </c>
      <c r="B67" s="5">
        <v>52</v>
      </c>
      <c r="C67" s="5">
        <f>C31*0.8046</f>
        <v>19.3104</v>
      </c>
      <c r="D67" s="5">
        <v>21</v>
      </c>
      <c r="E67" s="10">
        <f>SUM(C67:C$39)</f>
        <v>853.3458</v>
      </c>
      <c r="F67" s="5">
        <f>SUM(D67:D$39)</f>
        <v>836</v>
      </c>
    </row>
    <row r="68" spans="1:6" ht="12.75">
      <c r="A68" s="5">
        <v>50</v>
      </c>
      <c r="B68" s="5">
        <v>51</v>
      </c>
      <c r="C68" s="5">
        <f>C32*0.8046</f>
        <v>37.8162</v>
      </c>
      <c r="D68" s="5">
        <v>29</v>
      </c>
      <c r="E68" s="10">
        <f>SUM(C68:C$39)</f>
        <v>891.162</v>
      </c>
      <c r="F68" s="5">
        <f>SUM(D68:D$39)</f>
        <v>865</v>
      </c>
    </row>
  </sheetData>
  <sheetProtection selectLockedCells="1" selectUnlockedCells="1"/>
  <mergeCells count="4">
    <mergeCell ref="E1:F1"/>
    <mergeCell ref="A2:B2"/>
    <mergeCell ref="E37:F37"/>
    <mergeCell ref="A38:B3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120" zoomScaleNormal="120" workbookViewId="0" topLeftCell="A4">
      <selection activeCell="D29" sqref="D29"/>
    </sheetView>
  </sheetViews>
  <sheetFormatPr defaultColWidth="12.57421875" defaultRowHeight="12.75"/>
  <cols>
    <col min="1" max="2" width="13.28125" style="0" customWidth="1"/>
    <col min="3" max="16384" width="11.57421875" style="0" customWidth="1"/>
  </cols>
  <sheetData>
    <row r="1" spans="1:2" ht="12.75">
      <c r="A1" t="s">
        <v>23</v>
      </c>
      <c r="B1" t="s">
        <v>24</v>
      </c>
    </row>
    <row r="2" spans="1:2" ht="12.75">
      <c r="A2">
        <v>1147.5</v>
      </c>
      <c r="B2">
        <v>1372.9</v>
      </c>
    </row>
    <row r="3" spans="1:2" ht="12.75">
      <c r="A3">
        <v>1322.4</v>
      </c>
      <c r="B3">
        <v>1507.7</v>
      </c>
    </row>
    <row r="4" spans="1:2" ht="12.75">
      <c r="A4">
        <v>1294.9</v>
      </c>
      <c r="B4">
        <v>1485.3</v>
      </c>
    </row>
    <row r="5" spans="1:2" ht="12.75">
      <c r="A5">
        <v>1252.5</v>
      </c>
      <c r="B5">
        <v>1587.2</v>
      </c>
    </row>
    <row r="6" spans="1:2" ht="12.75">
      <c r="A6">
        <v>1093</v>
      </c>
      <c r="B6">
        <v>1377.2</v>
      </c>
    </row>
    <row r="7" spans="1:2" ht="12.75">
      <c r="A7">
        <v>1180.5</v>
      </c>
      <c r="B7">
        <v>1847.8</v>
      </c>
    </row>
    <row r="8" spans="1:2" ht="12.75">
      <c r="A8">
        <v>979.5</v>
      </c>
      <c r="B8">
        <v>1468.3</v>
      </c>
    </row>
    <row r="9" spans="1:2" ht="12.75">
      <c r="A9">
        <v>963.6</v>
      </c>
      <c r="B9">
        <v>1085.8</v>
      </c>
    </row>
    <row r="10" spans="1:2" ht="12.75">
      <c r="A10">
        <v>1095.6</v>
      </c>
      <c r="B10">
        <v>1208.3</v>
      </c>
    </row>
    <row r="11" spans="1:2" ht="12.75">
      <c r="A11">
        <v>1327.3</v>
      </c>
      <c r="B11">
        <v>1445.1</v>
      </c>
    </row>
    <row r="12" spans="1:2" ht="12.75">
      <c r="A12">
        <v>1169.8</v>
      </c>
      <c r="B12">
        <v>1671.3</v>
      </c>
    </row>
    <row r="13" spans="1:2" ht="12.75">
      <c r="A13">
        <v>1328.8</v>
      </c>
      <c r="B13">
        <v>1486.4</v>
      </c>
    </row>
    <row r="14" spans="1:2" ht="12.75">
      <c r="A14">
        <v>1130.6</v>
      </c>
      <c r="B14">
        <v>1573.7</v>
      </c>
    </row>
    <row r="15" spans="1:2" ht="12.75">
      <c r="A15">
        <v>978.4</v>
      </c>
      <c r="B15">
        <v>1191.2</v>
      </c>
    </row>
    <row r="16" spans="1:2" ht="12.75">
      <c r="A16">
        <v>1161.7</v>
      </c>
      <c r="B16">
        <v>1549.8</v>
      </c>
    </row>
    <row r="17" spans="1:2" ht="12.75">
      <c r="A17">
        <v>933.5</v>
      </c>
      <c r="B17">
        <v>1229.1</v>
      </c>
    </row>
    <row r="19" spans="1:2" ht="12.75">
      <c r="A19" s="7" t="s">
        <v>25</v>
      </c>
      <c r="B19" s="7">
        <f>SQRT(0.3207969)</f>
        <v>0.5663893537135033</v>
      </c>
    </row>
    <row r="20" spans="1:2" ht="12.75">
      <c r="A20" s="7"/>
      <c r="B20" s="7"/>
    </row>
    <row r="21" spans="1:2" ht="12.75">
      <c r="A21">
        <v>1083.4</v>
      </c>
      <c r="B21" s="8">
        <f>499.2+0.822317*A21</f>
        <v>1390.0982378</v>
      </c>
    </row>
    <row r="22" spans="1:2" ht="12.75">
      <c r="A22">
        <v>1092.7</v>
      </c>
      <c r="B22" s="8">
        <f>499.2+0.822317*A22</f>
        <v>1397.7457859</v>
      </c>
    </row>
    <row r="23" spans="1:2" ht="12.75">
      <c r="A23">
        <v>1301.8</v>
      </c>
      <c r="B23" s="8">
        <f>499.2+0.822317*A23</f>
        <v>1569.6922706</v>
      </c>
    </row>
    <row r="24" spans="1:2" ht="12.75">
      <c r="A24">
        <v>944.9</v>
      </c>
      <c r="B24" s="8">
        <f>499.2+0.822317*A24</f>
        <v>1276.2073332999998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papaevan</dc:creator>
  <cp:keywords/>
  <dc:description/>
  <cp:lastModifiedBy>george Papaevan</cp:lastModifiedBy>
  <dcterms:created xsi:type="dcterms:W3CDTF">2017-02-17T18:28:06Z</dcterms:created>
  <dcterms:modified xsi:type="dcterms:W3CDTF">2017-03-06T19:53:09Z</dcterms:modified>
  <cp:category/>
  <cp:version/>
  <cp:contentType/>
  <cp:contentStatus/>
  <cp:revision>13</cp:revision>
</cp:coreProperties>
</file>